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3720" activeTab="1"/>
  </bookViews>
  <sheets>
    <sheet name="Cluster 5" sheetId="1" r:id="rId1"/>
    <sheet name="Cluster 6" sheetId="2" r:id="rId2"/>
  </sheets>
  <definedNames>
    <definedName name="_xlnm.Print_Area" localSheetId="0">'Cluster 5'!$B$1:$AA$15</definedName>
    <definedName name="_xlnm.Print_Area" localSheetId="1">'Cluster 6'!$B$1:$AH$15</definedName>
    <definedName name="_xlnm.Print_Titles" localSheetId="0">'Cluster 5'!$B:$C</definedName>
    <definedName name="_xlnm.Print_Titles" localSheetId="1">'Cluster 6'!$B:$C</definedName>
  </definedNames>
  <calcPr fullCalcOnLoad="1"/>
</workbook>
</file>

<file path=xl/sharedStrings.xml><?xml version="1.0" encoding="utf-8"?>
<sst xmlns="http://schemas.openxmlformats.org/spreadsheetml/2006/main" count="327" uniqueCount="163">
  <si>
    <t>Milestone</t>
  </si>
  <si>
    <t>Customer Actions</t>
  </si>
  <si>
    <t>Dates</t>
  </si>
  <si>
    <t>Customer Resources</t>
  </si>
  <si>
    <t>IR Open Window Announcement</t>
  </si>
  <si>
    <t>IR Submittal &amp; Validation</t>
  </si>
  <si>
    <t>Scoping Meeting</t>
  </si>
  <si>
    <t xml:space="preserve">Attends Scoping Meeting </t>
  </si>
  <si>
    <t>Within 60 Calendar Days After Window Closes</t>
  </si>
  <si>
    <t>Within 10 Business Days</t>
  </si>
  <si>
    <t>Within 20 Business Days after Window Closes</t>
  </si>
  <si>
    <t>Milestone Timeframe</t>
  </si>
  <si>
    <t>Sends Out Notifications to Subscribers</t>
  </si>
  <si>
    <t>Notifies Customer if IR is Complete or Deficient</t>
  </si>
  <si>
    <t>Within 30 Calendar Days After Window Closes</t>
  </si>
  <si>
    <t>Contact Customer to set up agreeable date/time for Scoping Meeting</t>
  </si>
  <si>
    <t>Issue  Study Agreement</t>
  </si>
  <si>
    <t>Within 5 Business Days After Receipt of Valid IR</t>
  </si>
  <si>
    <t>&lt;link to GISPA form?&gt;</t>
  </si>
  <si>
    <t>Scoping Meeting Minutes</t>
  </si>
  <si>
    <t>Sends out Final Meeting Minutes</t>
  </si>
  <si>
    <t>Within 3 Business Days After Comments</t>
  </si>
  <si>
    <t>Within 3 Business Days after Scoping Meeting</t>
  </si>
  <si>
    <t>Engagement Agreements</t>
  </si>
  <si>
    <t>Specify designation of  POI for the Phase I Study</t>
  </si>
  <si>
    <t>Provide (PTO+ISO) Signed GISPA</t>
  </si>
  <si>
    <t>Execute and Deliver GISPA to ISO</t>
  </si>
  <si>
    <t>Within 30 Calendar Days of Scoping Meeting</t>
  </si>
  <si>
    <t>Cluster 5</t>
  </si>
  <si>
    <t>Within 10 Business Days of Receipt, 3 Business Days Before Phase I Report Meeting</t>
  </si>
  <si>
    <t>Attend Phase I Report Meeting</t>
  </si>
  <si>
    <t>Receive Phase I Study Report and Provide Comments in writing to ISO</t>
  </si>
  <si>
    <t>Within 30 Calendar Days of Issuing Phase I Study Report</t>
  </si>
  <si>
    <t>Within 3 Business Days after Phase I Report Meeting</t>
  </si>
  <si>
    <t>Within 15 Business Days after results Meeting</t>
  </si>
  <si>
    <t>Within 10 Business Days after Phase I Report Meeting</t>
  </si>
  <si>
    <t>Timely manner</t>
  </si>
  <si>
    <t>Timely Manner</t>
  </si>
  <si>
    <t>Post Initial Financial Security</t>
  </si>
  <si>
    <t>Affidavits</t>
  </si>
  <si>
    <t>Phase II Study</t>
  </si>
  <si>
    <t>Receive Phase II Study Report and Provide Comments in writing to ISO</t>
  </si>
  <si>
    <t>Within 10 Business Days of Receipt, 3 Business Days Before Phase II Report Meeting</t>
  </si>
  <si>
    <t>Within 30 Calendar Days of Issuing Phase II Study Report</t>
  </si>
  <si>
    <t>Attend Phase II Report Meeting</t>
  </si>
  <si>
    <t>Within 3 Business Days after Phase II Report Meeting</t>
  </si>
  <si>
    <t>Draft GIA</t>
  </si>
  <si>
    <t>(ISO +PTO) Tender Draft GIA Appendices</t>
  </si>
  <si>
    <t>Provides comments to Draft GIA</t>
  </si>
  <si>
    <t>Within 30 Calendar Days after Receipt of Draft GIA</t>
  </si>
  <si>
    <t>GIA Negotiation</t>
  </si>
  <si>
    <t>ISO +PTO enter GIA negotiations  with customer</t>
  </si>
  <si>
    <t>Enter GIA negotiations with ISO +PTO</t>
  </si>
  <si>
    <t>Within 120 Calendar Days after Issuing Final Phase II Study Report</t>
  </si>
  <si>
    <t>ISO +PTO Provide Final Executed GIA</t>
  </si>
  <si>
    <t>Within 15 Business Days after completion of negotiation</t>
  </si>
  <si>
    <t>GIA Execution</t>
  </si>
  <si>
    <t>Allocation Results</t>
  </si>
  <si>
    <t>Provides Allocation Results</t>
  </si>
  <si>
    <t>Inform ISO of decision based on allocation information received</t>
  </si>
  <si>
    <t>Within 7 Calendar Days of receipt of Notification of Allocation</t>
  </si>
  <si>
    <t>Post 2nd Financial Security</t>
  </si>
  <si>
    <t>180 Calendar Days after Issuance of Final Phase II Study report</t>
  </si>
  <si>
    <t>Post 3rd Financial Security</t>
  </si>
  <si>
    <t>Before Start of Construction</t>
  </si>
  <si>
    <t>Within 90 Calendar Days After Final Phase I Study Report</t>
  </si>
  <si>
    <t>Start</t>
  </si>
  <si>
    <t>End</t>
  </si>
  <si>
    <t>Cluster 6</t>
  </si>
  <si>
    <t xml:space="preserve"> Within 10 Business Days of Notification</t>
  </si>
  <si>
    <t>Within 10 Business Days of Receipt</t>
  </si>
  <si>
    <t>Within 5 Business Days of Receipt</t>
  </si>
  <si>
    <t>Within 5 Business Days of Meeting</t>
  </si>
  <si>
    <t>Within 10 Business Days of POI Designation</t>
  </si>
  <si>
    <t>30 Calendar Days</t>
  </si>
  <si>
    <t>205 Calendar Days</t>
  </si>
  <si>
    <t>Within 10 Calendar Days from Issuance of FERC Approved Order</t>
  </si>
  <si>
    <t xml:space="preserve">Sends Out Affidavits </t>
  </si>
  <si>
    <t>Within 30 Calendar Days of Receipt of Affidavits</t>
  </si>
  <si>
    <t>Allocations</t>
  </si>
  <si>
    <t>ISO Actions</t>
  </si>
  <si>
    <t>Post Initial
Financial Security</t>
  </si>
  <si>
    <t>Post 2nd
Financial Security</t>
  </si>
  <si>
    <t>Post 3rd
Financial Security</t>
  </si>
  <si>
    <t>Appendix B Submittal
&amp; Selection of
Options A &amp; B</t>
  </si>
  <si>
    <t xml:space="preserve">Customer selects Option A or B in Appendix B </t>
  </si>
  <si>
    <r>
      <rPr>
        <u val="single"/>
        <sz val="11"/>
        <color indexed="8"/>
        <rFont val="Arial Narrow"/>
        <family val="2"/>
      </rPr>
      <t>Submit</t>
    </r>
    <r>
      <rPr>
        <sz val="11"/>
        <color indexed="8"/>
        <rFont val="Arial Narrow"/>
        <family val="2"/>
      </rPr>
      <t>:
1)  IR
2) Funds
3) Evidence of Site Control Information</t>
    </r>
  </si>
  <si>
    <r>
      <rPr>
        <i/>
        <sz val="11"/>
        <color indexed="8"/>
        <rFont val="Arial Narrow"/>
        <family val="2"/>
      </rPr>
      <t>*(If Applicable)*</t>
    </r>
    <r>
      <rPr>
        <sz val="11"/>
        <color indexed="8"/>
        <rFont val="Arial Narrow"/>
        <family val="2"/>
      </rPr>
      <t xml:space="preserve"> Submit Additional Information</t>
    </r>
  </si>
  <si>
    <r>
      <rPr>
        <i/>
        <sz val="11"/>
        <color indexed="8"/>
        <rFont val="Arial Narrow"/>
        <family val="2"/>
      </rPr>
      <t>*(If Applicable)*</t>
    </r>
    <r>
      <rPr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 xml:space="preserve">Cure Period: </t>
    </r>
    <r>
      <rPr>
        <sz val="11"/>
        <color indexed="8"/>
        <rFont val="Arial Narrow"/>
        <family val="2"/>
      </rPr>
      <t>Submit Additional Information</t>
    </r>
  </si>
  <si>
    <r>
      <rPr>
        <i/>
        <u val="single"/>
        <sz val="11"/>
        <color indexed="8"/>
        <rFont val="Arial Narrow"/>
        <family val="2"/>
      </rPr>
      <t xml:space="preserve">(If Applicable)
</t>
    </r>
    <r>
      <rPr>
        <sz val="11"/>
        <color indexed="8"/>
        <rFont val="Arial Narrow"/>
        <family val="2"/>
      </rPr>
      <t>Notifies if additional Information is Complete or Deficient</t>
    </r>
  </si>
  <si>
    <r>
      <rPr>
        <i/>
        <u val="single"/>
        <sz val="11"/>
        <color indexed="8"/>
        <rFont val="Arial Narrow"/>
        <family val="2"/>
      </rPr>
      <t>(If Applicable)</t>
    </r>
    <r>
      <rPr>
        <i/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Notifies if IR is Complete or Deficient or Application is Not Valid</t>
    </r>
  </si>
  <si>
    <r>
      <rPr>
        <i/>
        <u val="single"/>
        <sz val="11"/>
        <color indexed="8"/>
        <rFont val="Arial Narrow"/>
        <family val="2"/>
      </rPr>
      <t>(Pending Validity of IR)</t>
    </r>
    <r>
      <rPr>
        <i/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Issues Pro-Forma Generator Interconnection Study Process Agreement (GISPA)</t>
    </r>
  </si>
  <si>
    <t>FERC filing Transmittal Letter</t>
  </si>
  <si>
    <t>3.3.1, 3.5.2.1, 3.5.2.2</t>
  </si>
  <si>
    <t>Tariff Reference
(Section No.)</t>
  </si>
  <si>
    <t>6.1.1</t>
  </si>
  <si>
    <t>6.1.2</t>
  </si>
  <si>
    <t>200 Calendar Days to complete</t>
  </si>
  <si>
    <t>170 Calendar Days to Complete</t>
  </si>
  <si>
    <t>6.7.2.2, 7.1, 7.2</t>
  </si>
  <si>
    <t>Validates Appendix B.  If necessary, notifies Customer if modifications require a Material Modification Review</t>
  </si>
  <si>
    <t>Phase I Results Meeting Follow Up Comments to Study Report</t>
  </si>
  <si>
    <t>Phase II Study Report issued, Customer comment option on Study Report</t>
  </si>
  <si>
    <t>Customer resubmits Appendix B reflecting any allowed modifications to project</t>
  </si>
  <si>
    <t>Sends Out Meeting Minutes to Attendees to verify accuracy and receive for Comments</t>
  </si>
  <si>
    <t>Phase I Study Report issued, Customer comment option on Study Report</t>
  </si>
  <si>
    <t>Begin Scoring Projects based on Affidavit Information</t>
  </si>
  <si>
    <t>8.9.2</t>
  </si>
  <si>
    <t>Send out Results Meeting minutes to attendees, including documentation of any action items</t>
  </si>
  <si>
    <t>Review all comments and, if necessary, issue addendum or revised Study Report</t>
  </si>
  <si>
    <t>Phase II Results Meeting Follow Up Comments to Study Report</t>
  </si>
  <si>
    <t>Option to provide initial or further comments on Phase II Study Report</t>
  </si>
  <si>
    <t>Return Completed Affidavits to ISO</t>
  </si>
  <si>
    <t>Receive Affidavit form from ISO</t>
  </si>
  <si>
    <t>Sends Out Affidavit forms to Customers</t>
  </si>
  <si>
    <t>7.3, 10.1, 10.2,
11.1 thru 11.2.7</t>
  </si>
  <si>
    <t>11.3.1 thru 11.3.1.7</t>
  </si>
  <si>
    <t>11.3.2 thru 11.3.2.4</t>
  </si>
  <si>
    <t>ISO coordinates with PTO to determine whether each project Posted by each project's Posting due date</t>
  </si>
  <si>
    <t>On or before the start of construction</t>
  </si>
  <si>
    <t>Tender Draft GIA</t>
  </si>
  <si>
    <t>Within 30 Calendar Days after Issuing Final Phase II Study Report</t>
  </si>
  <si>
    <t>13.2, 13.3</t>
  </si>
  <si>
    <t>Phase I Study</t>
  </si>
  <si>
    <t>Phase I Study Results Meeting</t>
  </si>
  <si>
    <t>Phase II Study Results Meeting</t>
  </si>
  <si>
    <r>
      <t>Option to provide</t>
    </r>
    <r>
      <rPr>
        <sz val="11"/>
        <color indexed="8"/>
        <rFont val="Arial Narrow"/>
        <family val="2"/>
      </rPr>
      <t xml:space="preserve"> further comments on Phase I Study Report</t>
    </r>
  </si>
  <si>
    <t>Within 10 Business Days after Phase I Results Meeting</t>
  </si>
  <si>
    <t>Attend Phase II Results Meeting</t>
  </si>
  <si>
    <r>
      <t>Option to provide</t>
    </r>
    <r>
      <rPr>
        <strike/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further comments on Phase II Study Report</t>
    </r>
  </si>
  <si>
    <r>
      <t xml:space="preserve">Cluster 5 Decision </t>
    </r>
    <r>
      <rPr>
        <b/>
        <i/>
        <sz val="11"/>
        <color indexed="9"/>
        <rFont val="Arial Narrow"/>
        <family val="2"/>
      </rPr>
      <t>(GIDAP)</t>
    </r>
  </si>
  <si>
    <t>Allocations and Reassessment</t>
  </si>
  <si>
    <t>Pre-C5 customers return completed Affidavits</t>
  </si>
  <si>
    <t>Pre-C6 customers receive Affidavits</t>
  </si>
  <si>
    <t>Pre-C6 customers return completed Affidavits</t>
  </si>
  <si>
    <t>Approximately 60 Calendar Days After Window Closes</t>
  </si>
  <si>
    <t>GIDAP Tariff Effective Date</t>
  </si>
  <si>
    <t>July 24:  FERC issued order accepting
                GIDAP Tariff
July 25:  Effective date of GIDAP Tariff</t>
  </si>
  <si>
    <t>Cut off date for IR withdrawal is COB 8/3/2012</t>
  </si>
  <si>
    <t>http://www.caiso.com/Documents/May252012GIDAPAmendmentER12-1855pdf.pdf</t>
  </si>
  <si>
    <t>Customer Response Timeframe</t>
  </si>
  <si>
    <t>ISO Response Timeframe</t>
  </si>
  <si>
    <t>Issues Report to Customer
via E-mail</t>
  </si>
  <si>
    <t>Issues Report to Customer
via E-mail on or before 01/31/2013</t>
  </si>
  <si>
    <t>Pre-C5 customers Affidavit Form Posted</t>
  </si>
  <si>
    <t>http://elibrary.ferc.gov/idmws/common/OpenNat.asp?fileID=13033536</t>
  </si>
  <si>
    <t>Provides decision to ISO by 8/6/2012 to Withdraw or Continue (see Section 3.5.1.1 (b) of Tariff, Tariff begins on page 122) (all IR data needs to be valid at this time)</t>
  </si>
  <si>
    <t>&lt;FUTURE: link to Affidavits Process&gt;</t>
  </si>
  <si>
    <t>&lt;FUTURE: link to "How to issue comments"?&gt;                                                &lt;link to Options A &amp; B&gt;</t>
  </si>
  <si>
    <t xml:space="preserve">&lt;FUTURE: link to Appendix B form&gt;                                       </t>
  </si>
  <si>
    <t>&lt;FUTURE: link to Posting Financial Security&gt;</t>
  </si>
  <si>
    <t>&lt;FUTURE: link to Affidavits Process &gt;</t>
  </si>
  <si>
    <t>8.9 thru 8.9.2</t>
  </si>
  <si>
    <t>8.9.8 (and 8.9.4 thru 8.9.6)</t>
  </si>
  <si>
    <t>8.9.8 (and 8.9.4 thru 8.9.8)</t>
  </si>
  <si>
    <t>&lt;FUTURE: link to how to become a subscriber&gt;</t>
  </si>
  <si>
    <t xml:space="preserve">&lt;FUTURE: link to IR Form&gt;  </t>
  </si>
  <si>
    <t>&lt;FUTURE: link to Scoping Meeting Checklist/What to expect?&gt;</t>
  </si>
  <si>
    <t>&lt;FUTURE: link to how to designate POI&gt;</t>
  </si>
  <si>
    <t>&lt;FUTURE: link to Withdrawal Process&gt;</t>
  </si>
  <si>
    <t>&lt;FUTURE:  link to Affidavits Process&gt;</t>
  </si>
  <si>
    <t>&lt;FUTURE: link to "How to issue comments"?&gt;
&lt;link to Options A &amp; B&gt;</t>
  </si>
  <si>
    <t>&lt;FUTURE: link to Tariff Section 8.9.2&gt;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</si>
</sst>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u val="single"/>
      <sz val="11"/>
      <color indexed="8"/>
      <name val="Arial Narrow"/>
      <family val="2"/>
    </font>
    <font>
      <strike/>
      <sz val="11"/>
      <color indexed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color indexed="9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i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62"/>
      <name val="Calibri"/>
      <family val="2"/>
    </font>
    <font>
      <b/>
      <sz val="11"/>
      <color indexed="62"/>
      <name val="Arial Narrow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10"/>
      <color indexed="10"/>
      <name val="Arial"/>
      <family val="2"/>
    </font>
    <font>
      <u val="single"/>
      <sz val="11"/>
      <color indexed="12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9"/>
      <name val="Arial Narrow"/>
      <family val="2"/>
    </font>
    <font>
      <sz val="12"/>
      <name val="Calibri"/>
      <family val="2"/>
    </font>
    <font>
      <u val="single"/>
      <sz val="10"/>
      <color indexed="12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i/>
      <sz val="11"/>
      <color theme="4" tint="-0.24997000396251678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4" tint="-0.24993999302387238"/>
      <name val="Calibri"/>
      <family val="2"/>
    </font>
    <font>
      <b/>
      <i/>
      <sz val="11"/>
      <color theme="4" tint="-0.24993999302387238"/>
      <name val="Arial Narrow"/>
      <family val="2"/>
    </font>
    <font>
      <b/>
      <sz val="11"/>
      <color theme="4" tint="-0.24993999302387238"/>
      <name val="Arial Narrow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i/>
      <sz val="11"/>
      <color rgb="FFFF0000"/>
      <name val="Arial Narrow"/>
      <family val="2"/>
    </font>
    <font>
      <b/>
      <sz val="10"/>
      <color rgb="FFFF0000"/>
      <name val="Arial"/>
      <family val="2"/>
    </font>
    <font>
      <u val="single"/>
      <sz val="11"/>
      <color theme="10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0"/>
      <name val="Arial Narrow"/>
      <family val="2"/>
    </font>
    <font>
      <u val="single"/>
      <sz val="10"/>
      <color theme="10"/>
      <name val="Arial Narrow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 style="thick">
        <color rgb="FFCCFF66"/>
      </left>
      <right/>
      <top/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0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ck">
        <color theme="4"/>
      </top>
      <bottom style="thin">
        <color theme="3" tint="0.39998000860214233"/>
      </bottom>
    </border>
    <border>
      <left style="thin">
        <color theme="3" tint="0.39998000860214233"/>
      </left>
      <right/>
      <top style="thick">
        <color theme="4"/>
      </top>
      <bottom style="thin">
        <color theme="3" tint="0.39998000860214233"/>
      </bottom>
    </border>
    <border>
      <left style="thin">
        <color theme="3" tint="0.39998000860214233"/>
      </left>
      <right style="thick">
        <color theme="4"/>
      </right>
      <top style="thick">
        <color theme="4"/>
      </top>
      <bottom style="thin">
        <color theme="3" tint="0.39998000860214233"/>
      </bottom>
    </border>
    <border>
      <left style="thin">
        <color theme="3" tint="0.39998000860214233"/>
      </left>
      <right style="thick">
        <color theme="4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ck">
        <color theme="4"/>
      </bottom>
    </border>
    <border>
      <left style="thin">
        <color theme="3" tint="0.39998000860214233"/>
      </left>
      <right style="thick">
        <color theme="4"/>
      </right>
      <top style="thin">
        <color theme="3" tint="0.39998000860214233"/>
      </top>
      <bottom style="thick">
        <color theme="4"/>
      </bottom>
    </border>
    <border>
      <left style="thin">
        <color theme="3" tint="0.39998000860214233"/>
      </left>
      <right/>
      <top style="thin">
        <color theme="3" tint="0.39998000860214233"/>
      </top>
      <bottom style="thick">
        <color theme="4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 style="thick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/>
      <bottom style="thin">
        <color theme="6" tint="-0.24993999302387238"/>
      </bottom>
    </border>
    <border>
      <left/>
      <right/>
      <top style="thin">
        <color theme="0" tint="-0.3499799966812134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ck"/>
    </border>
    <border>
      <left style="thin">
        <color theme="0" tint="-0.24993999302387238"/>
      </left>
      <right style="thick"/>
      <top style="thick"/>
      <bottom style="thick"/>
    </border>
    <border>
      <left style="thick"/>
      <right style="thin">
        <color theme="0" tint="-0.24993999302387238"/>
      </right>
      <top style="thick"/>
      <bottom style="thick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 style="thick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3" tint="0.39998000860214233"/>
      </right>
      <top style="thin">
        <color theme="3" tint="0.39998000860214233"/>
      </top>
      <bottom style="thick">
        <color theme="4"/>
      </bottom>
    </border>
    <border>
      <left style="thick">
        <color theme="4"/>
      </left>
      <right/>
      <top style="thick">
        <color theme="4"/>
      </top>
      <bottom/>
    </border>
    <border>
      <left/>
      <right style="thin">
        <color theme="3" tint="0.39998000860214233"/>
      </right>
      <top style="thick">
        <color theme="4"/>
      </top>
      <bottom/>
    </border>
    <border>
      <left style="thick">
        <color theme="4"/>
      </left>
      <right/>
      <top/>
      <bottom style="thin">
        <color theme="3" tint="0.39998000860214233"/>
      </bottom>
    </border>
    <border>
      <left/>
      <right style="thin">
        <color theme="3" tint="0.39998000860214233"/>
      </right>
      <top/>
      <bottom style="thin">
        <color theme="3" tint="0.39998000860214233"/>
      </bottom>
    </border>
    <border>
      <left style="thick">
        <color theme="4"/>
      </left>
      <right/>
      <top style="thin">
        <color theme="3" tint="0.39998000860214233"/>
      </top>
      <bottom style="thick">
        <color theme="4"/>
      </bottom>
    </border>
    <border>
      <left/>
      <right style="thin">
        <color theme="3" tint="0.39998000860214233"/>
      </right>
      <top style="thick">
        <color theme="4"/>
      </top>
      <bottom style="thin">
        <color theme="3" tint="0.39998000860214233"/>
      </bottom>
    </border>
    <border>
      <left style="thick"/>
      <right/>
      <top style="thick"/>
      <bottom style="thick"/>
    </border>
    <border>
      <left/>
      <right style="thin">
        <color theme="0" tint="-0.24993999302387238"/>
      </right>
      <top style="thick"/>
      <bottom style="thick"/>
    </border>
    <border>
      <left/>
      <right/>
      <top style="medium"/>
      <bottom style="medium"/>
    </border>
    <border>
      <left/>
      <right style="thin">
        <color theme="0" tint="-0.2499399930238723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7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0" fillId="0" borderId="0" xfId="0" applyFill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164" fontId="74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64" fontId="77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horizontal="left" vertical="center" wrapText="1"/>
    </xf>
    <xf numFmtId="164" fontId="72" fillId="0" borderId="0" xfId="0" applyNumberFormat="1" applyFont="1" applyFill="1" applyAlignment="1">
      <alignment horizontal="left"/>
    </xf>
    <xf numFmtId="164" fontId="77" fillId="0" borderId="0" xfId="0" applyNumberFormat="1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34" fillId="33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164" fontId="79" fillId="0" borderId="0" xfId="0" applyNumberFormat="1" applyFont="1" applyFill="1" applyAlignment="1">
      <alignment horizontal="left" vertical="center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164" fontId="77" fillId="34" borderId="13" xfId="0" applyNumberFormat="1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 horizontal="left" vertical="center" wrapText="1"/>
    </xf>
    <xf numFmtId="164" fontId="77" fillId="0" borderId="15" xfId="0" applyNumberFormat="1" applyFont="1" applyFill="1" applyBorder="1" applyAlignment="1">
      <alignment horizontal="left" vertical="center" wrapText="1"/>
    </xf>
    <xf numFmtId="0" fontId="80" fillId="21" borderId="16" xfId="0" applyFont="1" applyFill="1" applyBorder="1" applyAlignment="1" applyProtection="1">
      <alignment horizontal="center" vertical="center"/>
      <protection locked="0"/>
    </xf>
    <xf numFmtId="0" fontId="80" fillId="35" borderId="0" xfId="0" applyFont="1" applyFill="1" applyAlignment="1" applyProtection="1">
      <alignment horizontal="center" vertical="center"/>
      <protection locked="0"/>
    </xf>
    <xf numFmtId="0" fontId="81" fillId="36" borderId="17" xfId="0" applyFont="1" applyFill="1" applyBorder="1" applyAlignment="1" applyProtection="1">
      <alignment horizontal="center" vertical="center"/>
      <protection locked="0"/>
    </xf>
    <xf numFmtId="0" fontId="81" fillId="20" borderId="18" xfId="0" applyFont="1" applyFill="1" applyBorder="1" applyAlignment="1">
      <alignment horizontal="center" vertical="center"/>
    </xf>
    <xf numFmtId="0" fontId="81" fillId="20" borderId="19" xfId="0" applyFont="1" applyFill="1" applyBorder="1" applyAlignment="1">
      <alignment horizontal="right"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center" vertical="center" wrapText="1"/>
    </xf>
    <xf numFmtId="0" fontId="82" fillId="34" borderId="0" xfId="0" applyFont="1" applyFill="1" applyBorder="1" applyAlignment="1">
      <alignment horizontal="center" vertical="center" wrapText="1"/>
    </xf>
    <xf numFmtId="0" fontId="76" fillId="2" borderId="20" xfId="0" applyFont="1" applyFill="1" applyBorder="1" applyAlignment="1">
      <alignment horizontal="center" vertical="center" wrapText="1"/>
    </xf>
    <xf numFmtId="0" fontId="83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3" fillId="2" borderId="22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7" fillId="0" borderId="26" xfId="0" applyFont="1" applyBorder="1" applyAlignment="1">
      <alignment vertical="center" wrapText="1"/>
    </xf>
    <xf numFmtId="0" fontId="88" fillId="0" borderId="25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90" fillId="20" borderId="18" xfId="0" applyFont="1" applyFill="1" applyBorder="1" applyAlignment="1">
      <alignment horizontal="center" vertical="center"/>
    </xf>
    <xf numFmtId="0" fontId="91" fillId="2" borderId="20" xfId="0" applyFont="1" applyFill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4" fillId="34" borderId="0" xfId="0" applyFont="1" applyFill="1" applyBorder="1" applyAlignment="1">
      <alignment horizontal="center" vertical="center" wrapText="1"/>
    </xf>
    <xf numFmtId="0" fontId="90" fillId="36" borderId="17" xfId="0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Alignment="1" applyProtection="1">
      <alignment horizontal="center" vertical="center"/>
      <protection locked="0"/>
    </xf>
    <xf numFmtId="0" fontId="73" fillId="0" borderId="0" xfId="0" applyFont="1" applyAlignment="1">
      <alignment/>
    </xf>
    <xf numFmtId="0" fontId="95" fillId="0" borderId="24" xfId="52" applyFont="1" applyBorder="1" applyAlignment="1" applyProtection="1">
      <alignment horizontal="center" vertical="center" wrapText="1"/>
      <protection/>
    </xf>
    <xf numFmtId="0" fontId="84" fillId="0" borderId="26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78" fillId="0" borderId="27" xfId="0" applyFont="1" applyBorder="1" applyAlignment="1" applyProtection="1">
      <alignment horizontal="center" vertical="center" wrapText="1"/>
      <protection locked="0"/>
    </xf>
    <xf numFmtId="0" fontId="92" fillId="0" borderId="27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 applyProtection="1">
      <alignment horizontal="center" vertical="center" wrapText="1"/>
      <protection locked="0"/>
    </xf>
    <xf numFmtId="0" fontId="76" fillId="10" borderId="29" xfId="0" applyFont="1" applyFill="1" applyBorder="1" applyAlignment="1" applyProtection="1">
      <alignment horizontal="center" vertical="center" wrapText="1"/>
      <protection locked="0"/>
    </xf>
    <xf numFmtId="0" fontId="83" fillId="10" borderId="29" xfId="0" applyFont="1" applyFill="1" applyBorder="1" applyAlignment="1" applyProtection="1">
      <alignment horizontal="center" vertical="center" wrapText="1"/>
      <protection locked="0"/>
    </xf>
    <xf numFmtId="0" fontId="11" fillId="10" borderId="29" xfId="0" applyFont="1" applyFill="1" applyBorder="1" applyAlignment="1" applyProtection="1">
      <alignment horizontal="center" vertical="center" wrapText="1"/>
      <protection locked="0"/>
    </xf>
    <xf numFmtId="0" fontId="96" fillId="10" borderId="29" xfId="0" applyFont="1" applyFill="1" applyBorder="1" applyAlignment="1" applyProtection="1">
      <alignment horizontal="center" vertical="center" wrapText="1"/>
      <protection locked="0"/>
    </xf>
    <xf numFmtId="0" fontId="83" fillId="10" borderId="30" xfId="0" applyFont="1" applyFill="1" applyBorder="1" applyAlignment="1" applyProtection="1">
      <alignment horizontal="center" vertical="center" wrapText="1"/>
      <protection locked="0"/>
    </xf>
    <xf numFmtId="0" fontId="80" fillId="37" borderId="31" xfId="0" applyFont="1" applyFill="1" applyBorder="1" applyAlignment="1">
      <alignment horizontal="left" vertical="center" wrapText="1"/>
    </xf>
    <xf numFmtId="0" fontId="97" fillId="37" borderId="31" xfId="0" applyFont="1" applyFill="1" applyBorder="1" applyAlignment="1">
      <alignment horizontal="center" vertical="center" wrapText="1"/>
    </xf>
    <xf numFmtId="0" fontId="74" fillId="38" borderId="32" xfId="0" applyFont="1" applyFill="1" applyBorder="1" applyAlignment="1">
      <alignment horizontal="center" vertical="center"/>
    </xf>
    <xf numFmtId="0" fontId="74" fillId="38" borderId="32" xfId="0" applyFont="1" applyFill="1" applyBorder="1" applyAlignment="1">
      <alignment/>
    </xf>
    <xf numFmtId="164" fontId="74" fillId="38" borderId="32" xfId="0" applyNumberFormat="1" applyFont="1" applyFill="1" applyBorder="1" applyAlignment="1">
      <alignment horizontal="center" vertical="center"/>
    </xf>
    <xf numFmtId="165" fontId="74" fillId="38" borderId="32" xfId="0" applyNumberFormat="1" applyFont="1" applyFill="1" applyBorder="1" applyAlignment="1">
      <alignment horizontal="center"/>
    </xf>
    <xf numFmtId="0" fontId="83" fillId="38" borderId="32" xfId="0" applyFont="1" applyFill="1" applyBorder="1" applyAlignment="1">
      <alignment horizontal="center" vertical="center" wrapText="1"/>
    </xf>
    <xf numFmtId="0" fontId="82" fillId="38" borderId="32" xfId="0" applyFont="1" applyFill="1" applyBorder="1" applyAlignment="1">
      <alignment horizontal="center" vertical="center" wrapText="1"/>
    </xf>
    <xf numFmtId="0" fontId="82" fillId="38" borderId="32" xfId="0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left"/>
    </xf>
    <xf numFmtId="164" fontId="72" fillId="0" borderId="32" xfId="0" applyNumberFormat="1" applyFont="1" applyFill="1" applyBorder="1" applyAlignment="1">
      <alignment horizontal="left"/>
    </xf>
    <xf numFmtId="0" fontId="9" fillId="38" borderId="32" xfId="0" applyFont="1" applyFill="1" applyBorder="1" applyAlignment="1">
      <alignment horizontal="center" vertical="center" wrapText="1"/>
    </xf>
    <xf numFmtId="164" fontId="77" fillId="0" borderId="32" xfId="0" applyNumberFormat="1" applyFont="1" applyFill="1" applyBorder="1" applyAlignment="1">
      <alignment horizontal="left" vertical="center" wrapText="1"/>
    </xf>
    <xf numFmtId="0" fontId="94" fillId="38" borderId="32" xfId="0" applyFont="1" applyFill="1" applyBorder="1" applyAlignment="1">
      <alignment horizontal="center" vertical="center" wrapText="1"/>
    </xf>
    <xf numFmtId="0" fontId="81" fillId="36" borderId="33" xfId="0" applyFont="1" applyFill="1" applyBorder="1" applyAlignment="1" applyProtection="1">
      <alignment horizontal="right" vertical="center"/>
      <protection locked="0"/>
    </xf>
    <xf numFmtId="0" fontId="81" fillId="20" borderId="34" xfId="0" applyFont="1" applyFill="1" applyBorder="1" applyAlignment="1">
      <alignment horizontal="left" vertical="center"/>
    </xf>
    <xf numFmtId="0" fontId="81" fillId="36" borderId="14" xfId="0" applyFont="1" applyFill="1" applyBorder="1" applyAlignment="1" applyProtection="1">
      <alignment horizontal="left" vertical="center"/>
      <protection locked="0"/>
    </xf>
    <xf numFmtId="164" fontId="0" fillId="0" borderId="35" xfId="0" applyNumberFormat="1" applyFont="1" applyFill="1" applyBorder="1" applyAlignment="1">
      <alignment horizontal="left" vertical="center" wrapText="1"/>
    </xf>
    <xf numFmtId="164" fontId="54" fillId="33" borderId="36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34" fillId="33" borderId="0" xfId="0" applyNumberFormat="1" applyFont="1" applyFill="1" applyBorder="1" applyAlignment="1">
      <alignment horizontal="left" vertical="center" wrapText="1"/>
    </xf>
    <xf numFmtId="164" fontId="77" fillId="34" borderId="37" xfId="0" applyNumberFormat="1" applyFont="1" applyFill="1" applyBorder="1" applyAlignment="1">
      <alignment horizontal="left" vertical="center" wrapText="1"/>
    </xf>
    <xf numFmtId="0" fontId="97" fillId="37" borderId="38" xfId="0" applyFont="1" applyFill="1" applyBorder="1" applyAlignment="1">
      <alignment horizontal="center" vertical="center" wrapText="1"/>
    </xf>
    <xf numFmtId="0" fontId="97" fillId="37" borderId="3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98" fillId="0" borderId="24" xfId="52" applyFont="1" applyFill="1" applyBorder="1" applyAlignment="1" applyProtection="1">
      <alignment horizontal="center" vertical="center" wrapText="1"/>
      <protection/>
    </xf>
    <xf numFmtId="165" fontId="74" fillId="38" borderId="32" xfId="0" applyNumberFormat="1" applyFont="1" applyFill="1" applyBorder="1" applyAlignment="1">
      <alignment/>
    </xf>
    <xf numFmtId="165" fontId="2" fillId="38" borderId="32" xfId="0" applyNumberFormat="1" applyFont="1" applyFill="1" applyBorder="1" applyAlignment="1">
      <alignment horizontal="center"/>
    </xf>
    <xf numFmtId="165" fontId="74" fillId="38" borderId="40" xfId="0" applyNumberFormat="1" applyFont="1" applyFill="1" applyBorder="1" applyAlignment="1">
      <alignment/>
    </xf>
    <xf numFmtId="165" fontId="2" fillId="38" borderId="40" xfId="0" applyNumberFormat="1" applyFont="1" applyFill="1" applyBorder="1" applyAlignment="1">
      <alignment horizontal="center"/>
    </xf>
    <xf numFmtId="0" fontId="97" fillId="37" borderId="41" xfId="0" applyFont="1" applyFill="1" applyBorder="1" applyAlignment="1">
      <alignment horizontal="center" vertical="center" wrapText="1"/>
    </xf>
    <xf numFmtId="0" fontId="97" fillId="37" borderId="42" xfId="0" applyFont="1" applyFill="1" applyBorder="1" applyAlignment="1">
      <alignment horizontal="center" vertical="center" wrapText="1"/>
    </xf>
    <xf numFmtId="0" fontId="97" fillId="37" borderId="43" xfId="0" applyFont="1" applyFill="1" applyBorder="1" applyAlignment="1">
      <alignment horizontal="center" vertical="center" wrapText="1"/>
    </xf>
    <xf numFmtId="165" fontId="74" fillId="38" borderId="40" xfId="0" applyNumberFormat="1" applyFont="1" applyFill="1" applyBorder="1" applyAlignment="1">
      <alignment horizontal="center"/>
    </xf>
    <xf numFmtId="165" fontId="74" fillId="38" borderId="40" xfId="0" applyNumberFormat="1" applyFont="1" applyFill="1" applyBorder="1" applyAlignment="1">
      <alignment horizontal="center" vertical="center"/>
    </xf>
    <xf numFmtId="0" fontId="97" fillId="37" borderId="38" xfId="0" applyFont="1" applyFill="1" applyBorder="1" applyAlignment="1">
      <alignment horizontal="left" vertical="center" wrapText="1"/>
    </xf>
    <xf numFmtId="0" fontId="97" fillId="37" borderId="44" xfId="0" applyFont="1" applyFill="1" applyBorder="1" applyAlignment="1">
      <alignment horizontal="center" vertical="center" wrapText="1"/>
    </xf>
    <xf numFmtId="0" fontId="97" fillId="37" borderId="45" xfId="0" applyFont="1" applyFill="1" applyBorder="1" applyAlignment="1">
      <alignment horizontal="center" vertical="center" wrapText="1"/>
    </xf>
    <xf numFmtId="0" fontId="97" fillId="37" borderId="46" xfId="0" applyFont="1" applyFill="1" applyBorder="1" applyAlignment="1">
      <alignment horizontal="center" vertical="center" wrapText="1"/>
    </xf>
    <xf numFmtId="0" fontId="97" fillId="37" borderId="47" xfId="0" applyFont="1" applyFill="1" applyBorder="1" applyAlignment="1">
      <alignment horizontal="center" vertical="center" wrapText="1"/>
    </xf>
    <xf numFmtId="164" fontId="85" fillId="38" borderId="32" xfId="0" applyNumberFormat="1" applyFont="1" applyFill="1" applyBorder="1" applyAlignment="1">
      <alignment horizontal="center" vertical="top" wrapText="1"/>
    </xf>
    <xf numFmtId="164" fontId="99" fillId="38" borderId="32" xfId="0" applyNumberFormat="1" applyFont="1" applyFill="1" applyBorder="1" applyAlignment="1">
      <alignment vertical="center"/>
    </xf>
    <xf numFmtId="165" fontId="74" fillId="38" borderId="32" xfId="0" applyNumberFormat="1" applyFont="1" applyFill="1" applyBorder="1" applyAlignment="1">
      <alignment horizontal="center"/>
    </xf>
    <xf numFmtId="0" fontId="83" fillId="38" borderId="32" xfId="0" applyFont="1" applyFill="1" applyBorder="1" applyAlignment="1">
      <alignment horizontal="left" vertical="center" wrapText="1"/>
    </xf>
    <xf numFmtId="0" fontId="82" fillId="38" borderId="32" xfId="0" applyFont="1" applyFill="1" applyBorder="1" applyAlignment="1">
      <alignment horizontal="center" vertical="center" wrapText="1"/>
    </xf>
    <xf numFmtId="0" fontId="99" fillId="16" borderId="48" xfId="0" applyFont="1" applyFill="1" applyBorder="1" applyAlignment="1" applyProtection="1">
      <alignment horizontal="left" vertical="center" wrapText="1"/>
      <protection locked="0"/>
    </xf>
    <xf numFmtId="0" fontId="99" fillId="16" borderId="27" xfId="0" applyFont="1" applyFill="1" applyBorder="1" applyAlignment="1" applyProtection="1">
      <alignment horizontal="left" vertical="center" wrapText="1"/>
      <protection locked="0"/>
    </xf>
    <xf numFmtId="0" fontId="99" fillId="10" borderId="35" xfId="0" applyFont="1" applyFill="1" applyBorder="1" applyAlignment="1" applyProtection="1">
      <alignment horizontal="left" vertical="center" wrapText="1"/>
      <protection locked="0"/>
    </xf>
    <xf numFmtId="0" fontId="99" fillId="10" borderId="29" xfId="0" applyFont="1" applyFill="1" applyBorder="1" applyAlignment="1" applyProtection="1">
      <alignment horizontal="left" vertical="center" wrapText="1"/>
      <protection locked="0"/>
    </xf>
    <xf numFmtId="0" fontId="99" fillId="38" borderId="32" xfId="0" applyFont="1" applyFill="1" applyBorder="1" applyAlignment="1">
      <alignment horizontal="left" vertical="center" wrapText="1"/>
    </xf>
    <xf numFmtId="0" fontId="97" fillId="37" borderId="43" xfId="0" applyFont="1" applyFill="1" applyBorder="1" applyAlignment="1">
      <alignment horizontal="center" vertical="center" wrapText="1"/>
    </xf>
    <xf numFmtId="0" fontId="97" fillId="37" borderId="41" xfId="0" applyFont="1" applyFill="1" applyBorder="1" applyAlignment="1">
      <alignment horizontal="center" vertical="center" wrapText="1"/>
    </xf>
    <xf numFmtId="0" fontId="97" fillId="37" borderId="49" xfId="0" applyFont="1" applyFill="1" applyBorder="1" applyAlignment="1">
      <alignment horizontal="center" vertical="center" wrapText="1"/>
    </xf>
    <xf numFmtId="0" fontId="97" fillId="37" borderId="39" xfId="0" applyFont="1" applyFill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center" wrapText="1"/>
    </xf>
    <xf numFmtId="0" fontId="99" fillId="2" borderId="51" xfId="0" applyFont="1" applyFill="1" applyBorder="1" applyAlignment="1">
      <alignment horizontal="left" vertical="center" wrapText="1"/>
    </xf>
    <xf numFmtId="0" fontId="99" fillId="2" borderId="52" xfId="0" applyFont="1" applyFill="1" applyBorder="1" applyAlignment="1">
      <alignment horizontal="left" vertical="center" wrapText="1"/>
    </xf>
    <xf numFmtId="0" fontId="99" fillId="39" borderId="53" xfId="0" applyFont="1" applyFill="1" applyBorder="1" applyAlignment="1">
      <alignment horizontal="left" vertical="center" wrapText="1"/>
    </xf>
    <xf numFmtId="0" fontId="99" fillId="39" borderId="54" xfId="0" applyFont="1" applyFill="1" applyBorder="1" applyAlignment="1">
      <alignment horizontal="left" vertical="center" wrapText="1"/>
    </xf>
    <xf numFmtId="0" fontId="99" fillId="39" borderId="55" xfId="0" applyFont="1" applyFill="1" applyBorder="1" applyAlignment="1">
      <alignment horizontal="left" vertical="center" wrapText="1"/>
    </xf>
    <xf numFmtId="0" fontId="99" fillId="39" borderId="50" xfId="0" applyFont="1" applyFill="1" applyBorder="1" applyAlignment="1">
      <alignment horizontal="left" vertical="center" wrapText="1"/>
    </xf>
    <xf numFmtId="0" fontId="97" fillId="37" borderId="31" xfId="0" applyFont="1" applyFill="1" applyBorder="1" applyAlignment="1">
      <alignment horizontal="center" vertical="center" wrapText="1"/>
    </xf>
    <xf numFmtId="0" fontId="97" fillId="37" borderId="3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83" fillId="38" borderId="32" xfId="0" applyFont="1" applyFill="1" applyBorder="1" applyAlignment="1">
      <alignment horizontal="center" vertical="center" wrapText="1"/>
    </xf>
    <xf numFmtId="0" fontId="83" fillId="2" borderId="21" xfId="0" applyFont="1" applyFill="1" applyBorder="1" applyAlignment="1">
      <alignment horizontal="center" vertical="center" wrapText="1"/>
    </xf>
    <xf numFmtId="0" fontId="83" fillId="2" borderId="56" xfId="0" applyFont="1" applyFill="1" applyBorder="1" applyAlignment="1">
      <alignment horizontal="center" vertical="center" wrapText="1"/>
    </xf>
    <xf numFmtId="165" fontId="74" fillId="38" borderId="40" xfId="0" applyNumberFormat="1" applyFont="1" applyFill="1" applyBorder="1" applyAlignment="1">
      <alignment horizontal="center"/>
    </xf>
    <xf numFmtId="0" fontId="87" fillId="0" borderId="26" xfId="0" applyFont="1" applyBorder="1" applyAlignment="1">
      <alignment horizontal="center" vertical="center" wrapText="1"/>
    </xf>
    <xf numFmtId="0" fontId="87" fillId="0" borderId="50" xfId="0" applyFont="1" applyBorder="1" applyAlignment="1">
      <alignment horizontal="center" vertical="center" wrapText="1"/>
    </xf>
    <xf numFmtId="0" fontId="97" fillId="37" borderId="57" xfId="0" applyFont="1" applyFill="1" applyBorder="1" applyAlignment="1">
      <alignment horizontal="center" vertical="center" wrapText="1"/>
    </xf>
    <xf numFmtId="0" fontId="97" fillId="37" borderId="58" xfId="0" applyFont="1" applyFill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88" fillId="0" borderId="50" xfId="0" applyFont="1" applyBorder="1" applyAlignment="1">
      <alignment horizontal="center" vertical="center" wrapText="1"/>
    </xf>
    <xf numFmtId="0" fontId="97" fillId="37" borderId="45" xfId="0" applyFont="1" applyFill="1" applyBorder="1" applyAlignment="1">
      <alignment horizontal="center" vertical="center" wrapText="1"/>
    </xf>
    <xf numFmtId="0" fontId="97" fillId="37" borderId="59" xfId="0" applyFont="1" applyFill="1" applyBorder="1" applyAlignment="1">
      <alignment horizontal="center" vertical="center" wrapText="1"/>
    </xf>
    <xf numFmtId="0" fontId="97" fillId="37" borderId="6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so.com/Documents/May252012GIDAPAmendmentER12-1855pdf.pdf" TargetMode="External" /><Relationship Id="rId2" Type="http://schemas.openxmlformats.org/officeDocument/2006/relationships/hyperlink" Target="http://elibrary.ferc.gov/idmws/common/OpenNat.asp?fileID=1303353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A21"/>
  <sheetViews>
    <sheetView showGridLines="0" zoomScale="80" zoomScaleNormal="80" zoomScalePageLayoutView="0" workbookViewId="0" topLeftCell="A1">
      <pane xSplit="3" ySplit="5" topLeftCell="D6" activePane="bottomRight" state="frozen"/>
      <selection pane="topLeft" activeCell="C6" sqref="C6"/>
      <selection pane="topRight" activeCell="K6" sqref="K6"/>
      <selection pane="bottomLeft" activeCell="C12" sqref="C12"/>
      <selection pane="bottomRight" activeCell="F3" sqref="F3"/>
    </sheetView>
  </sheetViews>
  <sheetFormatPr defaultColWidth="8.8515625" defaultRowHeight="15"/>
  <cols>
    <col min="1" max="1" width="8.7109375" style="17" hidden="1" customWidth="1"/>
    <col min="2" max="2" width="18.57421875" style="1" customWidth="1"/>
    <col min="3" max="3" width="5.7109375" style="4" customWidth="1"/>
    <col min="4" max="4" width="11.57421875" style="0" customWidth="1"/>
    <col min="5" max="5" width="25.28125" style="0" customWidth="1"/>
    <col min="6" max="6" width="15.57421875" style="0" customWidth="1"/>
    <col min="7" max="7" width="12.28125" style="0" customWidth="1"/>
    <col min="8" max="8" width="14.57421875" style="0" customWidth="1"/>
    <col min="9" max="9" width="25.00390625" style="0" customWidth="1"/>
    <col min="10" max="10" width="16.8515625" style="0" customWidth="1"/>
    <col min="11" max="11" width="21.00390625" style="0" customWidth="1"/>
    <col min="12" max="12" width="17.140625" style="0" customWidth="1"/>
    <col min="13" max="13" width="14.57421875" style="0" customWidth="1"/>
    <col min="14" max="14" width="16.7109375" style="0" customWidth="1"/>
    <col min="15" max="15" width="14.00390625" style="0" customWidth="1"/>
    <col min="16" max="16" width="25.57421875" style="0" customWidth="1"/>
    <col min="17" max="17" width="17.00390625" style="0" customWidth="1"/>
    <col min="18" max="18" width="22.140625" style="0" customWidth="1"/>
    <col min="19" max="19" width="12.00390625" style="0" customWidth="1"/>
    <col min="20" max="20" width="14.57421875" style="0" customWidth="1"/>
    <col min="21" max="21" width="13.28125" style="0" customWidth="1"/>
    <col min="22" max="22" width="18.57421875" style="0" customWidth="1"/>
    <col min="23" max="23" width="18.28125" style="0" customWidth="1"/>
    <col min="24" max="24" width="19.28125" style="0" customWidth="1"/>
    <col min="25" max="25" width="17.00390625" style="0" customWidth="1"/>
    <col min="26" max="26" width="17.57421875" style="0" customWidth="1"/>
    <col min="27" max="27" width="12.140625" style="0" customWidth="1"/>
    <col min="28" max="28" width="15.7109375" style="6" customWidth="1"/>
    <col min="29" max="16384" width="8.8515625" style="6" customWidth="1"/>
  </cols>
  <sheetData>
    <row r="1" spans="1:27" s="8" customFormat="1" ht="30.75" customHeight="1" thickBot="1">
      <c r="A1" s="17">
        <v>41094</v>
      </c>
      <c r="B1" s="48" t="s">
        <v>28</v>
      </c>
      <c r="C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6" customFormat="1" ht="45" customHeight="1" thickBot="1" thickTop="1">
      <c r="A2" s="17">
        <v>41155</v>
      </c>
      <c r="B2" s="90" t="s">
        <v>0</v>
      </c>
      <c r="C2" s="127"/>
      <c r="D2" s="124" t="s">
        <v>136</v>
      </c>
      <c r="E2" s="123" t="s">
        <v>130</v>
      </c>
      <c r="F2" s="115" t="s">
        <v>123</v>
      </c>
      <c r="G2" s="154" t="s">
        <v>39</v>
      </c>
      <c r="H2" s="155"/>
      <c r="I2" s="124" t="s">
        <v>105</v>
      </c>
      <c r="J2" s="122" t="s">
        <v>124</v>
      </c>
      <c r="K2" s="123" t="s">
        <v>101</v>
      </c>
      <c r="L2" s="144" t="s">
        <v>84</v>
      </c>
      <c r="M2" s="145"/>
      <c r="N2" s="114" t="s">
        <v>81</v>
      </c>
      <c r="O2" s="124" t="s">
        <v>40</v>
      </c>
      <c r="P2" s="122" t="s">
        <v>102</v>
      </c>
      <c r="Q2" s="122" t="s">
        <v>125</v>
      </c>
      <c r="R2" s="123" t="s">
        <v>110</v>
      </c>
      <c r="S2" s="142" t="s">
        <v>39</v>
      </c>
      <c r="T2" s="143"/>
      <c r="U2" s="122" t="s">
        <v>131</v>
      </c>
      <c r="V2" s="123" t="s">
        <v>57</v>
      </c>
      <c r="W2" s="124" t="s">
        <v>120</v>
      </c>
      <c r="X2" s="122" t="s">
        <v>50</v>
      </c>
      <c r="Y2" s="123" t="s">
        <v>56</v>
      </c>
      <c r="Z2" s="115" t="s">
        <v>82</v>
      </c>
      <c r="AA2" s="91" t="s">
        <v>83</v>
      </c>
    </row>
    <row r="3" spans="1:27" s="14" customFormat="1" ht="15.75" thickTop="1">
      <c r="A3" s="20">
        <v>41235</v>
      </c>
      <c r="B3" s="133" t="s">
        <v>2</v>
      </c>
      <c r="C3" s="92" t="s">
        <v>66</v>
      </c>
      <c r="D3" s="125">
        <v>41115</v>
      </c>
      <c r="E3" s="125">
        <f>D3</f>
        <v>41115</v>
      </c>
      <c r="F3" s="95">
        <v>41105</v>
      </c>
      <c r="G3" s="118"/>
      <c r="H3" s="118"/>
      <c r="I3" s="126">
        <f>F4</f>
        <v>41305</v>
      </c>
      <c r="J3" s="120"/>
      <c r="K3" s="120"/>
      <c r="L3" s="134"/>
      <c r="M3" s="134"/>
      <c r="N3" s="118"/>
      <c r="O3" s="125">
        <v>41395</v>
      </c>
      <c r="P3" s="125">
        <f>O4</f>
        <v>41600</v>
      </c>
      <c r="Q3" s="120"/>
      <c r="R3" s="120"/>
      <c r="S3" s="120"/>
      <c r="T3" s="120"/>
      <c r="U3" s="121">
        <v>41644</v>
      </c>
      <c r="V3" s="121">
        <v>41712</v>
      </c>
      <c r="W3" s="120"/>
      <c r="X3" s="120"/>
      <c r="Y3" s="120"/>
      <c r="Z3" s="118"/>
      <c r="AA3" s="93"/>
    </row>
    <row r="4" spans="1:27" s="15" customFormat="1" ht="15">
      <c r="A4" s="20">
        <v>41236</v>
      </c>
      <c r="B4" s="133"/>
      <c r="C4" s="94" t="s">
        <v>67</v>
      </c>
      <c r="D4" s="95"/>
      <c r="E4" s="95">
        <v>41127</v>
      </c>
      <c r="F4" s="95">
        <f>F3+200</f>
        <v>41305</v>
      </c>
      <c r="G4" s="119">
        <v>41264</v>
      </c>
      <c r="H4" s="119">
        <f>G4+30</f>
        <v>41294</v>
      </c>
      <c r="I4" s="95">
        <f>WORKDAY(I3,10,A1:A20)</f>
        <v>41319</v>
      </c>
      <c r="J4" s="119">
        <f>I3+30</f>
        <v>41335</v>
      </c>
      <c r="K4" s="95">
        <f>WORKDAY(J4,3,A1:A20)</f>
        <v>41339</v>
      </c>
      <c r="L4" s="134">
        <f>WORKDAY(J4,10,A1:A20)</f>
        <v>41348</v>
      </c>
      <c r="M4" s="134"/>
      <c r="N4" s="119">
        <f>I3+90</f>
        <v>41395</v>
      </c>
      <c r="O4" s="95">
        <f>O3+205</f>
        <v>41600</v>
      </c>
      <c r="P4" s="119">
        <f>WORKDAY(P3,10,A1:A20)</f>
        <v>41618</v>
      </c>
      <c r="Q4" s="119">
        <f>O4+30</f>
        <v>41630</v>
      </c>
      <c r="R4" s="95">
        <f>WORKDAY(Q4,3,A1:A20)</f>
        <v>41634</v>
      </c>
      <c r="S4" s="95">
        <v>41628</v>
      </c>
      <c r="T4" s="95">
        <v>41659</v>
      </c>
      <c r="U4" s="119">
        <v>41820</v>
      </c>
      <c r="V4" s="119">
        <f>V3+7</f>
        <v>41719</v>
      </c>
      <c r="W4" s="119">
        <f>P3+30</f>
        <v>41630</v>
      </c>
      <c r="X4" s="119">
        <f>P3+120</f>
        <v>41720</v>
      </c>
      <c r="Y4" s="95"/>
      <c r="Z4" s="119">
        <f>P3+180</f>
        <v>41780</v>
      </c>
      <c r="AA4" s="132" t="s">
        <v>119</v>
      </c>
    </row>
    <row r="5" spans="1:27" s="9" customFormat="1" ht="45" customHeight="1">
      <c r="A5" s="20"/>
      <c r="B5" s="141" t="s">
        <v>11</v>
      </c>
      <c r="C5" s="141"/>
      <c r="D5" s="135" t="s">
        <v>137</v>
      </c>
      <c r="E5" s="135"/>
      <c r="F5" s="96" t="s">
        <v>97</v>
      </c>
      <c r="G5" s="96"/>
      <c r="H5" s="96"/>
      <c r="I5" s="96"/>
      <c r="J5" s="96" t="s">
        <v>32</v>
      </c>
      <c r="K5" s="96"/>
      <c r="L5" s="158"/>
      <c r="M5" s="158"/>
      <c r="N5" s="96"/>
      <c r="O5" s="96" t="s">
        <v>75</v>
      </c>
      <c r="P5" s="96"/>
      <c r="Q5" s="96" t="s">
        <v>43</v>
      </c>
      <c r="R5" s="96"/>
      <c r="S5" s="96"/>
      <c r="T5" s="96"/>
      <c r="U5" s="96"/>
      <c r="V5" s="96"/>
      <c r="W5" s="96" t="s">
        <v>121</v>
      </c>
      <c r="X5" s="96" t="s">
        <v>53</v>
      </c>
      <c r="Y5" s="96"/>
      <c r="Z5" s="96"/>
      <c r="AA5" s="132"/>
    </row>
    <row r="6" spans="1:27" s="9" customFormat="1" ht="45" customHeight="1">
      <c r="A6" s="17">
        <v>41268</v>
      </c>
      <c r="B6" s="141" t="s">
        <v>94</v>
      </c>
      <c r="C6" s="141"/>
      <c r="D6" s="97"/>
      <c r="E6" s="97" t="s">
        <v>92</v>
      </c>
      <c r="F6" s="97">
        <v>6.6</v>
      </c>
      <c r="G6" s="97"/>
      <c r="H6" s="97"/>
      <c r="I6" s="97">
        <v>6.7</v>
      </c>
      <c r="J6" s="97">
        <v>6.7</v>
      </c>
      <c r="K6" s="97">
        <v>6.7</v>
      </c>
      <c r="L6" s="136" t="s">
        <v>99</v>
      </c>
      <c r="M6" s="136"/>
      <c r="N6" s="97" t="s">
        <v>115</v>
      </c>
      <c r="O6" s="97">
        <v>8.5</v>
      </c>
      <c r="P6" s="97">
        <v>8.5</v>
      </c>
      <c r="Q6" s="97">
        <v>8.7</v>
      </c>
      <c r="R6" s="97">
        <v>8.7</v>
      </c>
      <c r="S6" s="136" t="s">
        <v>107</v>
      </c>
      <c r="T6" s="136"/>
      <c r="U6" s="98" t="s">
        <v>152</v>
      </c>
      <c r="V6" s="98" t="s">
        <v>153</v>
      </c>
      <c r="W6" s="97">
        <v>13.1</v>
      </c>
      <c r="X6" s="97">
        <v>13.1</v>
      </c>
      <c r="Y6" s="97" t="s">
        <v>122</v>
      </c>
      <c r="Z6" s="97" t="s">
        <v>116</v>
      </c>
      <c r="AA6" s="97" t="s">
        <v>117</v>
      </c>
    </row>
    <row r="7" spans="1:27" s="110" customFormat="1" ht="11.25" customHeight="1" thickBot="1">
      <c r="A7" s="112">
        <v>41640</v>
      </c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22" customFormat="1" ht="27" customHeight="1" thickBot="1" thickTop="1">
      <c r="A8" s="17">
        <v>41275</v>
      </c>
      <c r="B8" s="105" t="s">
        <v>1</v>
      </c>
      <c r="C8" s="51"/>
      <c r="D8" s="51"/>
      <c r="E8" s="51" t="s">
        <v>1</v>
      </c>
      <c r="F8" s="51"/>
      <c r="G8" s="51" t="s">
        <v>1</v>
      </c>
      <c r="H8" s="51"/>
      <c r="I8" s="51" t="s">
        <v>1</v>
      </c>
      <c r="J8" s="51"/>
      <c r="K8" s="51" t="s">
        <v>1</v>
      </c>
      <c r="L8" s="51"/>
      <c r="M8" s="51" t="s">
        <v>1</v>
      </c>
      <c r="N8" s="51"/>
      <c r="O8" s="51" t="s">
        <v>1</v>
      </c>
      <c r="P8" s="51"/>
      <c r="Q8" s="51" t="s">
        <v>1</v>
      </c>
      <c r="R8" s="51"/>
      <c r="S8" s="51" t="s">
        <v>1</v>
      </c>
      <c r="T8" s="51"/>
      <c r="U8" s="51" t="s">
        <v>1</v>
      </c>
      <c r="V8" s="51"/>
      <c r="W8" s="51" t="s">
        <v>1</v>
      </c>
      <c r="X8" s="51"/>
      <c r="Y8" s="51" t="s">
        <v>1</v>
      </c>
      <c r="Z8" s="51"/>
      <c r="AA8" s="52" t="s">
        <v>1</v>
      </c>
    </row>
    <row r="9" spans="1:27" s="9" customFormat="1" ht="45" customHeight="1" thickTop="1">
      <c r="A9" s="17">
        <v>41295</v>
      </c>
      <c r="B9" s="148" t="s">
        <v>140</v>
      </c>
      <c r="C9" s="149"/>
      <c r="D9" s="56"/>
      <c r="E9" s="57" t="s">
        <v>76</v>
      </c>
      <c r="F9" s="57"/>
      <c r="G9" s="57"/>
      <c r="H9" s="57" t="s">
        <v>78</v>
      </c>
      <c r="I9" s="57" t="s">
        <v>29</v>
      </c>
      <c r="J9" s="57"/>
      <c r="K9" s="57" t="s">
        <v>33</v>
      </c>
      <c r="L9" s="156" t="s">
        <v>127</v>
      </c>
      <c r="M9" s="157"/>
      <c r="N9" s="57" t="s">
        <v>65</v>
      </c>
      <c r="O9" s="57"/>
      <c r="P9" s="57" t="s">
        <v>42</v>
      </c>
      <c r="Q9" s="57"/>
      <c r="R9" s="57" t="s">
        <v>45</v>
      </c>
      <c r="S9" s="57"/>
      <c r="T9" s="57" t="s">
        <v>78</v>
      </c>
      <c r="U9" s="57"/>
      <c r="V9" s="57" t="s">
        <v>60</v>
      </c>
      <c r="W9" s="57" t="s">
        <v>49</v>
      </c>
      <c r="X9" s="57"/>
      <c r="Y9" s="57"/>
      <c r="Z9" s="57" t="s">
        <v>62</v>
      </c>
      <c r="AA9" s="59" t="s">
        <v>64</v>
      </c>
    </row>
    <row r="10" spans="1:27" s="10" customFormat="1" ht="84" customHeight="1">
      <c r="A10" s="18">
        <v>41519</v>
      </c>
      <c r="B10" s="150" t="s">
        <v>1</v>
      </c>
      <c r="C10" s="151"/>
      <c r="D10" s="2"/>
      <c r="E10" s="116" t="s">
        <v>146</v>
      </c>
      <c r="F10" s="35"/>
      <c r="G10" s="44" t="s">
        <v>144</v>
      </c>
      <c r="H10" s="44" t="s">
        <v>132</v>
      </c>
      <c r="I10" s="36" t="s">
        <v>31</v>
      </c>
      <c r="J10" s="36" t="s">
        <v>30</v>
      </c>
      <c r="K10" s="36" t="s">
        <v>126</v>
      </c>
      <c r="L10" s="36" t="s">
        <v>103</v>
      </c>
      <c r="M10" s="36" t="s">
        <v>85</v>
      </c>
      <c r="N10" s="36" t="s">
        <v>38</v>
      </c>
      <c r="O10" s="36"/>
      <c r="P10" s="36" t="s">
        <v>41</v>
      </c>
      <c r="Q10" s="44" t="s">
        <v>128</v>
      </c>
      <c r="R10" s="36" t="s">
        <v>129</v>
      </c>
      <c r="S10" s="36" t="s">
        <v>113</v>
      </c>
      <c r="T10" s="36" t="s">
        <v>112</v>
      </c>
      <c r="U10" s="36"/>
      <c r="V10" s="36" t="s">
        <v>59</v>
      </c>
      <c r="W10" s="36" t="s">
        <v>48</v>
      </c>
      <c r="X10" s="36" t="s">
        <v>52</v>
      </c>
      <c r="Y10" s="36"/>
      <c r="Z10" s="36" t="s">
        <v>61</v>
      </c>
      <c r="AA10" s="60" t="s">
        <v>63</v>
      </c>
    </row>
    <row r="11" spans="1:27" s="11" customFormat="1" ht="84" customHeight="1" thickBot="1">
      <c r="A11" s="18"/>
      <c r="B11" s="152" t="s">
        <v>3</v>
      </c>
      <c r="C11" s="153"/>
      <c r="D11" s="117" t="s">
        <v>145</v>
      </c>
      <c r="E11" s="78" t="s">
        <v>139</v>
      </c>
      <c r="F11" s="61"/>
      <c r="G11" s="146" t="s">
        <v>147</v>
      </c>
      <c r="H11" s="147"/>
      <c r="I11" s="61" t="s">
        <v>148</v>
      </c>
      <c r="J11" s="61"/>
      <c r="K11" s="61"/>
      <c r="L11" s="61"/>
      <c r="M11" s="61" t="s">
        <v>149</v>
      </c>
      <c r="N11" s="61" t="s">
        <v>150</v>
      </c>
      <c r="O11" s="62"/>
      <c r="P11" s="62"/>
      <c r="Q11" s="62"/>
      <c r="R11" s="62"/>
      <c r="S11" s="146" t="s">
        <v>151</v>
      </c>
      <c r="T11" s="147"/>
      <c r="U11" s="79"/>
      <c r="V11" s="62"/>
      <c r="W11" s="62"/>
      <c r="X11" s="62"/>
      <c r="Y11" s="62"/>
      <c r="Z11" s="62"/>
      <c r="AA11" s="63"/>
    </row>
    <row r="12" spans="1:27" s="110" customFormat="1" ht="11.25" customHeight="1" thickBot="1" thickTop="1">
      <c r="A12" s="113"/>
      <c r="B12" s="53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33" customFormat="1" ht="27" customHeight="1" thickBot="1" thickTop="1">
      <c r="A13" s="21"/>
      <c r="B13" s="106" t="s">
        <v>80</v>
      </c>
      <c r="C13" s="50"/>
      <c r="D13" s="50"/>
      <c r="E13" s="50" t="s">
        <v>80</v>
      </c>
      <c r="F13" s="50"/>
      <c r="G13" s="50" t="s">
        <v>80</v>
      </c>
      <c r="H13" s="50"/>
      <c r="I13" s="50" t="s">
        <v>80</v>
      </c>
      <c r="J13" s="50"/>
      <c r="K13" s="50" t="s">
        <v>80</v>
      </c>
      <c r="L13" s="50"/>
      <c r="M13" s="50" t="s">
        <v>80</v>
      </c>
      <c r="N13" s="50"/>
      <c r="O13" s="50" t="s">
        <v>80</v>
      </c>
      <c r="P13" s="50"/>
      <c r="Q13" s="50" t="s">
        <v>80</v>
      </c>
      <c r="R13" s="50"/>
      <c r="S13" s="50" t="s">
        <v>80</v>
      </c>
      <c r="T13" s="50"/>
      <c r="U13" s="50" t="s">
        <v>80</v>
      </c>
      <c r="V13" s="50"/>
      <c r="W13" s="50" t="s">
        <v>80</v>
      </c>
      <c r="X13" s="50"/>
      <c r="Y13" s="50" t="s">
        <v>80</v>
      </c>
      <c r="Z13" s="50"/>
      <c r="AA13" s="104" t="s">
        <v>80</v>
      </c>
    </row>
    <row r="14" spans="1:27" s="12" customFormat="1" ht="92.25" customHeight="1" thickTop="1">
      <c r="A14" s="18">
        <v>41606</v>
      </c>
      <c r="B14" s="137" t="s">
        <v>80</v>
      </c>
      <c r="C14" s="138"/>
      <c r="D14" s="80"/>
      <c r="E14" s="81"/>
      <c r="F14" s="82"/>
      <c r="G14" s="81" t="s">
        <v>77</v>
      </c>
      <c r="H14" s="81"/>
      <c r="I14" s="83" t="s">
        <v>143</v>
      </c>
      <c r="J14" s="81" t="s">
        <v>108</v>
      </c>
      <c r="K14" s="83" t="s">
        <v>109</v>
      </c>
      <c r="L14" s="81" t="s">
        <v>100</v>
      </c>
      <c r="M14" s="81"/>
      <c r="N14" s="81" t="s">
        <v>118</v>
      </c>
      <c r="O14" s="82"/>
      <c r="P14" s="83" t="s">
        <v>142</v>
      </c>
      <c r="Q14" s="81" t="s">
        <v>108</v>
      </c>
      <c r="R14" s="81" t="s">
        <v>109</v>
      </c>
      <c r="S14" s="81" t="s">
        <v>114</v>
      </c>
      <c r="T14" s="81" t="s">
        <v>106</v>
      </c>
      <c r="U14" s="81"/>
      <c r="V14" s="81" t="s">
        <v>58</v>
      </c>
      <c r="W14" s="81" t="s">
        <v>47</v>
      </c>
      <c r="X14" s="81" t="s">
        <v>51</v>
      </c>
      <c r="Y14" s="81" t="s">
        <v>54</v>
      </c>
      <c r="Z14" s="81" t="s">
        <v>118</v>
      </c>
      <c r="AA14" s="84"/>
    </row>
    <row r="15" spans="1:27" s="9" customFormat="1" ht="45" customHeight="1" thickBot="1">
      <c r="A15" s="19">
        <v>41607</v>
      </c>
      <c r="B15" s="139" t="s">
        <v>141</v>
      </c>
      <c r="C15" s="140"/>
      <c r="D15" s="85"/>
      <c r="E15" s="86" t="s">
        <v>138</v>
      </c>
      <c r="F15" s="87" t="s">
        <v>135</v>
      </c>
      <c r="G15" s="86"/>
      <c r="H15" s="86"/>
      <c r="I15" s="86"/>
      <c r="J15" s="88" t="s">
        <v>9</v>
      </c>
      <c r="K15" s="86" t="s">
        <v>34</v>
      </c>
      <c r="L15" s="88" t="s">
        <v>36</v>
      </c>
      <c r="M15" s="86"/>
      <c r="N15" s="86"/>
      <c r="O15" s="86"/>
      <c r="P15" s="86"/>
      <c r="Q15" s="88" t="s">
        <v>9</v>
      </c>
      <c r="R15" s="86" t="s">
        <v>34</v>
      </c>
      <c r="S15" s="86"/>
      <c r="T15" s="86"/>
      <c r="U15" s="86"/>
      <c r="V15" s="88" t="s">
        <v>37</v>
      </c>
      <c r="W15" s="86" t="s">
        <v>121</v>
      </c>
      <c r="X15" s="86" t="s">
        <v>53</v>
      </c>
      <c r="Y15" s="86" t="s">
        <v>55</v>
      </c>
      <c r="Z15" s="86"/>
      <c r="AA15" s="89"/>
    </row>
    <row r="16" s="42" customFormat="1" ht="39.75" customHeight="1" thickTop="1">
      <c r="A16" s="19">
        <v>41633</v>
      </c>
    </row>
    <row r="17" ht="15">
      <c r="A17" s="45"/>
    </row>
    <row r="18" ht="15.75" thickBot="1">
      <c r="A18" s="32">
        <v>41640</v>
      </c>
    </row>
    <row r="19" ht="15.75" thickTop="1">
      <c r="A19" s="46">
        <v>41659</v>
      </c>
    </row>
    <row r="20" ht="15.75" thickBot="1">
      <c r="A20" s="47"/>
    </row>
    <row r="21" ht="15.75" thickTop="1">
      <c r="A21" s="42"/>
    </row>
  </sheetData>
  <sheetProtection/>
  <mergeCells count="21">
    <mergeCell ref="G2:H2"/>
    <mergeCell ref="S11:T11"/>
    <mergeCell ref="L9:M9"/>
    <mergeCell ref="L5:M5"/>
    <mergeCell ref="B14:C14"/>
    <mergeCell ref="B15:C15"/>
    <mergeCell ref="B5:C5"/>
    <mergeCell ref="B6:C6"/>
    <mergeCell ref="S2:T2"/>
    <mergeCell ref="L2:M2"/>
    <mergeCell ref="G11:H11"/>
    <mergeCell ref="B9:C9"/>
    <mergeCell ref="B10:C10"/>
    <mergeCell ref="B11:C11"/>
    <mergeCell ref="AA4:AA5"/>
    <mergeCell ref="B3:B4"/>
    <mergeCell ref="L3:M3"/>
    <mergeCell ref="D5:E5"/>
    <mergeCell ref="L4:M4"/>
    <mergeCell ref="L6:M6"/>
    <mergeCell ref="S6:T6"/>
  </mergeCells>
  <hyperlinks>
    <hyperlink ref="E11" r:id="rId1" display="http://www.caiso.com/Documents/May252012GIDAPAmendmentER12-1855pdf.pdf"/>
    <hyperlink ref="D11" r:id="rId2" display="http://elibrary.ferc.gov/idmws/common/OpenNat.asp?fileID=13033536"/>
  </hyperlinks>
  <printOptions/>
  <pageMargins left="0.5" right="0.2" top="1" bottom="0.5" header="0.3" footer="0.3"/>
  <pageSetup fitToHeight="50" fitToWidth="2" horizontalDpi="600" verticalDpi="600" orientation="landscape" paperSize="17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A1:AK17"/>
  <sheetViews>
    <sheetView showGridLines="0" tabSelected="1" zoomScale="80" zoomScaleNormal="80" zoomScalePageLayoutView="0" workbookViewId="0" topLeftCell="A1">
      <pane xSplit="3" ySplit="5" topLeftCell="X6" activePane="bottomRight" state="frozen"/>
      <selection pane="topLeft" activeCell="C2" sqref="C2"/>
      <selection pane="topRight" activeCell="E2" sqref="E2"/>
      <selection pane="bottomLeft" activeCell="C12" sqref="C12"/>
      <selection pane="bottomRight" activeCell="AG4" sqref="AG4"/>
    </sheetView>
  </sheetViews>
  <sheetFormatPr defaultColWidth="8.8515625" defaultRowHeight="15"/>
  <cols>
    <col min="1" max="1" width="9.421875" style="17" hidden="1" customWidth="1"/>
    <col min="2" max="2" width="19.140625" style="3" customWidth="1"/>
    <col min="3" max="3" width="5.421875" style="4" customWidth="1"/>
    <col min="4" max="4" width="18.421875" style="13" customWidth="1"/>
    <col min="5" max="6" width="15.7109375" style="0" customWidth="1"/>
    <col min="7" max="7" width="17.28125" style="0" customWidth="1"/>
    <col min="8" max="8" width="20.57421875" style="0" customWidth="1"/>
    <col min="9" max="9" width="20.28125" style="0" customWidth="1"/>
    <col min="10" max="10" width="17.7109375" style="0" customWidth="1"/>
    <col min="11" max="12" width="15.7109375" style="0" customWidth="1"/>
    <col min="13" max="13" width="20.28125" style="77" customWidth="1"/>
    <col min="14" max="15" width="15.7109375" style="0" customWidth="1"/>
    <col min="16" max="16" width="25.00390625" style="0" customWidth="1"/>
    <col min="17" max="17" width="20.57421875" style="0" customWidth="1"/>
    <col min="18" max="18" width="21.7109375" style="0" customWidth="1"/>
    <col min="19" max="19" width="19.140625" style="0" customWidth="1"/>
    <col min="20" max="20" width="20.7109375" style="0" customWidth="1"/>
    <col min="21" max="21" width="20.00390625" style="0" customWidth="1"/>
    <col min="22" max="22" width="16.421875" style="0" customWidth="1"/>
    <col min="23" max="23" width="26.00390625" style="0" customWidth="1"/>
    <col min="24" max="24" width="17.57421875" style="0" customWidth="1"/>
    <col min="25" max="25" width="22.00390625" style="0" customWidth="1"/>
    <col min="26" max="26" width="20.421875" style="0" customWidth="1"/>
    <col min="27" max="27" width="20.7109375" style="0" customWidth="1"/>
    <col min="28" max="28" width="18.28125" style="0" customWidth="1"/>
    <col min="29" max="29" width="20.28125" style="0" customWidth="1"/>
    <col min="30" max="30" width="19.00390625" style="0" customWidth="1"/>
    <col min="31" max="31" width="21.7109375" style="0" customWidth="1"/>
    <col min="32" max="32" width="17.140625" style="0" customWidth="1"/>
    <col min="33" max="33" width="16.140625" style="24" customWidth="1"/>
    <col min="34" max="34" width="13.7109375" style="0" customWidth="1"/>
    <col min="35" max="16384" width="8.8515625" style="26" customWidth="1"/>
  </cols>
  <sheetData>
    <row r="1" spans="1:34" s="27" customFormat="1" ht="30.75" customHeight="1" thickBot="1">
      <c r="A1" s="17">
        <v>41094</v>
      </c>
      <c r="B1" s="49" t="s">
        <v>68</v>
      </c>
      <c r="C1" s="4"/>
      <c r="E1" s="7"/>
      <c r="F1" s="7"/>
      <c r="G1" s="7"/>
      <c r="H1" s="7"/>
      <c r="I1" s="7"/>
      <c r="J1" s="41"/>
      <c r="K1" s="41"/>
      <c r="L1" s="41"/>
      <c r="M1" s="69"/>
      <c r="N1" s="7"/>
      <c r="O1" s="3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24"/>
      <c r="AH1" s="5"/>
    </row>
    <row r="2" spans="1:35" s="31" customFormat="1" ht="45" customHeight="1" thickBot="1" thickTop="1">
      <c r="A2" s="17">
        <v>41155</v>
      </c>
      <c r="B2" s="90" t="s">
        <v>0</v>
      </c>
      <c r="C2" s="127"/>
      <c r="D2" s="128" t="s">
        <v>4</v>
      </c>
      <c r="E2" s="168" t="s">
        <v>5</v>
      </c>
      <c r="F2" s="169"/>
      <c r="G2" s="170"/>
      <c r="H2" s="129" t="s">
        <v>16</v>
      </c>
      <c r="I2" s="130" t="s">
        <v>6</v>
      </c>
      <c r="J2" s="168" t="s">
        <v>19</v>
      </c>
      <c r="K2" s="170"/>
      <c r="L2" s="131" t="s">
        <v>23</v>
      </c>
      <c r="M2" s="115" t="s">
        <v>123</v>
      </c>
      <c r="N2" s="155" t="s">
        <v>39</v>
      </c>
      <c r="O2" s="144"/>
      <c r="P2" s="124" t="s">
        <v>105</v>
      </c>
      <c r="Q2" s="122" t="s">
        <v>124</v>
      </c>
      <c r="R2" s="123" t="s">
        <v>101</v>
      </c>
      <c r="S2" s="145" t="s">
        <v>84</v>
      </c>
      <c r="T2" s="154"/>
      <c r="U2" s="114" t="s">
        <v>81</v>
      </c>
      <c r="V2" s="124" t="s">
        <v>40</v>
      </c>
      <c r="W2" s="122" t="s">
        <v>102</v>
      </c>
      <c r="X2" s="122" t="s">
        <v>125</v>
      </c>
      <c r="Y2" s="123" t="s">
        <v>110</v>
      </c>
      <c r="Z2" s="164" t="s">
        <v>39</v>
      </c>
      <c r="AA2" s="165"/>
      <c r="AB2" s="122" t="s">
        <v>79</v>
      </c>
      <c r="AC2" s="123" t="s">
        <v>57</v>
      </c>
      <c r="AD2" s="124" t="s">
        <v>46</v>
      </c>
      <c r="AE2" s="122" t="s">
        <v>50</v>
      </c>
      <c r="AF2" s="123" t="s">
        <v>56</v>
      </c>
      <c r="AG2" s="115" t="s">
        <v>82</v>
      </c>
      <c r="AH2" s="91" t="s">
        <v>83</v>
      </c>
      <c r="AI2" s="25"/>
    </row>
    <row r="3" spans="1:35" s="28" customFormat="1" ht="15">
      <c r="A3" s="99">
        <v>41640</v>
      </c>
      <c r="B3" s="133" t="s">
        <v>2</v>
      </c>
      <c r="C3" s="92" t="s">
        <v>66</v>
      </c>
      <c r="D3" s="125">
        <v>41334</v>
      </c>
      <c r="E3" s="125">
        <v>41365</v>
      </c>
      <c r="F3" s="125"/>
      <c r="G3" s="120"/>
      <c r="H3" s="120"/>
      <c r="I3" s="126"/>
      <c r="J3" s="120"/>
      <c r="K3" s="120"/>
      <c r="L3" s="161"/>
      <c r="M3" s="134">
        <v>41456</v>
      </c>
      <c r="N3" s="118"/>
      <c r="O3" s="95"/>
      <c r="P3" s="125">
        <f>M4</f>
        <v>41626</v>
      </c>
      <c r="Q3" s="120"/>
      <c r="R3" s="120"/>
      <c r="S3" s="118"/>
      <c r="T3" s="118"/>
      <c r="U3" s="119"/>
      <c r="V3" s="121">
        <v>41760</v>
      </c>
      <c r="W3" s="120">
        <f>V4</f>
        <v>41965</v>
      </c>
      <c r="X3" s="120"/>
      <c r="Y3" s="120"/>
      <c r="Z3" s="120"/>
      <c r="AA3" s="120"/>
      <c r="AB3" s="120">
        <v>42009</v>
      </c>
      <c r="AC3" s="120">
        <v>42077</v>
      </c>
      <c r="AD3" s="120"/>
      <c r="AE3" s="120"/>
      <c r="AF3" s="120"/>
      <c r="AG3" s="118"/>
      <c r="AH3" s="93"/>
      <c r="AI3" s="23"/>
    </row>
    <row r="4" spans="1:35" s="29" customFormat="1" ht="14.25" customHeight="1">
      <c r="A4" s="100">
        <v>41235</v>
      </c>
      <c r="B4" s="133"/>
      <c r="C4" s="94" t="s">
        <v>67</v>
      </c>
      <c r="D4" s="95"/>
      <c r="E4" s="95">
        <v>41394</v>
      </c>
      <c r="F4" s="95"/>
      <c r="G4" s="119">
        <f>(WORKDAY(E4,20,A1:A16))</f>
        <v>41422</v>
      </c>
      <c r="H4" s="119">
        <f>E4+30</f>
        <v>41424</v>
      </c>
      <c r="I4" s="95">
        <f>E4+60</f>
        <v>41454</v>
      </c>
      <c r="J4" s="119">
        <f>WORKDAY(I4,3,A1:A16)</f>
        <v>41458</v>
      </c>
      <c r="K4" s="95"/>
      <c r="L4" s="134">
        <f>I4+30</f>
        <v>41484</v>
      </c>
      <c r="M4" s="134">
        <f>M3+170</f>
        <v>41626</v>
      </c>
      <c r="N4" s="119">
        <v>41628</v>
      </c>
      <c r="O4" s="95">
        <v>41659</v>
      </c>
      <c r="P4" s="119">
        <f>WORKDAY(P3,10,A1:A16)</f>
        <v>41642</v>
      </c>
      <c r="Q4" s="119">
        <f>P3+30</f>
        <v>41656</v>
      </c>
      <c r="R4" s="95">
        <f>WORKDAY(Q4,3,A1:A16)</f>
        <v>41662</v>
      </c>
      <c r="S4" s="95">
        <f>WORKDAY(Q4,10,A1:A16)</f>
        <v>41673</v>
      </c>
      <c r="T4" s="95"/>
      <c r="U4" s="119">
        <f>M4+90</f>
        <v>41716</v>
      </c>
      <c r="V4" s="119">
        <f>V3+205</f>
        <v>41965</v>
      </c>
      <c r="W4" s="119">
        <f>WORKDAY(W3,10,A1:A16)</f>
        <v>41978</v>
      </c>
      <c r="X4" s="119">
        <f>WORKDAY(W4,30,A1:A16)</f>
        <v>42020</v>
      </c>
      <c r="Y4" s="95">
        <f>WORKDAY(X4,3,A1:A16)</f>
        <v>42025</v>
      </c>
      <c r="Z4" s="119">
        <v>41994</v>
      </c>
      <c r="AA4" s="119">
        <f>Z4+30</f>
        <v>42024</v>
      </c>
      <c r="AB4" s="119">
        <v>42185</v>
      </c>
      <c r="AC4" s="119">
        <f>AC3+7</f>
        <v>42084</v>
      </c>
      <c r="AD4" s="119">
        <f>W4+30</f>
        <v>42008</v>
      </c>
      <c r="AE4" s="119">
        <f>W4+120</f>
        <v>42098</v>
      </c>
      <c r="AF4" s="119"/>
      <c r="AG4" s="119">
        <f>W3+180</f>
        <v>42145</v>
      </c>
      <c r="AH4" s="132" t="s">
        <v>119</v>
      </c>
      <c r="AI4" s="23"/>
    </row>
    <row r="5" spans="1:37" s="25" customFormat="1" ht="45" customHeight="1">
      <c r="A5" s="100">
        <v>41236</v>
      </c>
      <c r="B5" s="141" t="s">
        <v>11</v>
      </c>
      <c r="C5" s="141"/>
      <c r="D5" s="96"/>
      <c r="E5" s="96" t="s">
        <v>74</v>
      </c>
      <c r="F5" s="96"/>
      <c r="G5" s="96"/>
      <c r="H5" s="96" t="s">
        <v>14</v>
      </c>
      <c r="I5" s="96" t="s">
        <v>8</v>
      </c>
      <c r="J5" s="96"/>
      <c r="K5" s="96"/>
      <c r="L5" s="96"/>
      <c r="M5" s="101" t="s">
        <v>98</v>
      </c>
      <c r="N5" s="96"/>
      <c r="O5" s="96"/>
      <c r="P5" s="96"/>
      <c r="Q5" s="96" t="s">
        <v>32</v>
      </c>
      <c r="R5" s="96"/>
      <c r="S5" s="96"/>
      <c r="T5" s="96"/>
      <c r="U5" s="96"/>
      <c r="V5" s="96" t="s">
        <v>75</v>
      </c>
      <c r="W5" s="96"/>
      <c r="X5" s="96" t="s">
        <v>43</v>
      </c>
      <c r="Y5" s="96"/>
      <c r="Z5" s="96"/>
      <c r="AA5" s="96"/>
      <c r="AB5" s="96"/>
      <c r="AC5" s="96"/>
      <c r="AD5" s="96" t="s">
        <v>121</v>
      </c>
      <c r="AE5" s="96" t="s">
        <v>53</v>
      </c>
      <c r="AF5" s="96"/>
      <c r="AG5" s="96"/>
      <c r="AH5" s="132"/>
      <c r="AI5" s="23"/>
      <c r="AJ5" s="29"/>
      <c r="AK5" s="29"/>
    </row>
    <row r="6" spans="1:37" s="9" customFormat="1" ht="45" customHeight="1">
      <c r="A6" s="102">
        <v>41519</v>
      </c>
      <c r="B6" s="141" t="s">
        <v>94</v>
      </c>
      <c r="C6" s="141"/>
      <c r="D6" s="97"/>
      <c r="E6" s="97" t="s">
        <v>93</v>
      </c>
      <c r="F6" s="97"/>
      <c r="G6" s="97"/>
      <c r="H6" s="97" t="s">
        <v>95</v>
      </c>
      <c r="I6" s="97" t="s">
        <v>96</v>
      </c>
      <c r="J6" s="97"/>
      <c r="K6" s="97"/>
      <c r="L6" s="97"/>
      <c r="M6" s="103"/>
      <c r="N6" s="97"/>
      <c r="O6" s="97"/>
      <c r="P6" s="97">
        <v>6.7</v>
      </c>
      <c r="Q6" s="97">
        <v>6.7</v>
      </c>
      <c r="R6" s="97">
        <v>6.7</v>
      </c>
      <c r="S6" s="136" t="s">
        <v>99</v>
      </c>
      <c r="T6" s="136"/>
      <c r="U6" s="97" t="s">
        <v>115</v>
      </c>
      <c r="V6" s="97">
        <v>8.5</v>
      </c>
      <c r="W6" s="97">
        <v>8.5</v>
      </c>
      <c r="X6" s="97">
        <v>8.7</v>
      </c>
      <c r="Y6" s="97">
        <v>8.7</v>
      </c>
      <c r="Z6" s="136" t="s">
        <v>107</v>
      </c>
      <c r="AA6" s="136"/>
      <c r="AB6" s="98" t="s">
        <v>152</v>
      </c>
      <c r="AC6" s="98" t="s">
        <v>154</v>
      </c>
      <c r="AD6" s="97">
        <v>13.1</v>
      </c>
      <c r="AE6" s="97">
        <v>13.1</v>
      </c>
      <c r="AF6" s="97" t="s">
        <v>122</v>
      </c>
      <c r="AG6" s="97" t="s">
        <v>116</v>
      </c>
      <c r="AH6" s="97" t="s">
        <v>117</v>
      </c>
      <c r="AI6" s="23"/>
      <c r="AJ6" s="29"/>
      <c r="AK6" s="29"/>
    </row>
    <row r="7" spans="1:37" s="110" customFormat="1" ht="13.5" customHeight="1" thickBot="1">
      <c r="A7" s="109"/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74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23"/>
      <c r="AJ7" s="29"/>
      <c r="AK7" s="29"/>
    </row>
    <row r="8" spans="1:37" s="38" customFormat="1" ht="27" customHeight="1" thickBot="1" thickTop="1">
      <c r="A8" s="18"/>
      <c r="B8" s="105" t="s">
        <v>1</v>
      </c>
      <c r="C8" s="51"/>
      <c r="D8" s="51" t="s">
        <v>1</v>
      </c>
      <c r="E8" s="51"/>
      <c r="F8" s="51" t="s">
        <v>1</v>
      </c>
      <c r="G8" s="51"/>
      <c r="H8" s="51" t="s">
        <v>1</v>
      </c>
      <c r="I8" s="51"/>
      <c r="J8" s="51" t="s">
        <v>1</v>
      </c>
      <c r="K8" s="51"/>
      <c r="L8" s="51"/>
      <c r="M8" s="70"/>
      <c r="N8" s="51" t="s">
        <v>1</v>
      </c>
      <c r="O8" s="51"/>
      <c r="P8" s="51" t="s">
        <v>1</v>
      </c>
      <c r="Q8" s="51"/>
      <c r="R8" s="51" t="s">
        <v>1</v>
      </c>
      <c r="S8" s="51"/>
      <c r="T8" s="51" t="s">
        <v>1</v>
      </c>
      <c r="U8" s="51"/>
      <c r="V8" s="51" t="s">
        <v>1</v>
      </c>
      <c r="W8" s="51"/>
      <c r="X8" s="51" t="s">
        <v>1</v>
      </c>
      <c r="Y8" s="51"/>
      <c r="Z8" s="51" t="s">
        <v>1</v>
      </c>
      <c r="AA8" s="51"/>
      <c r="AB8" s="51" t="s">
        <v>1</v>
      </c>
      <c r="AC8" s="51"/>
      <c r="AD8" s="51" t="s">
        <v>1</v>
      </c>
      <c r="AE8" s="51"/>
      <c r="AF8" s="51" t="s">
        <v>1</v>
      </c>
      <c r="AG8" s="51"/>
      <c r="AH8" s="52" t="s">
        <v>1</v>
      </c>
      <c r="AI8" s="23"/>
      <c r="AJ8" s="29"/>
      <c r="AK8" s="29"/>
    </row>
    <row r="9" spans="1:35" s="25" customFormat="1" ht="45" customHeight="1" thickTop="1">
      <c r="A9" s="37"/>
      <c r="B9" s="148" t="s">
        <v>140</v>
      </c>
      <c r="C9" s="149"/>
      <c r="D9" s="56"/>
      <c r="E9" s="57"/>
      <c r="F9" s="57" t="s">
        <v>69</v>
      </c>
      <c r="G9" s="57" t="s">
        <v>10</v>
      </c>
      <c r="H9" s="57"/>
      <c r="I9" s="57"/>
      <c r="J9" s="159" t="s">
        <v>22</v>
      </c>
      <c r="K9" s="160"/>
      <c r="L9" s="58" t="s">
        <v>27</v>
      </c>
      <c r="M9" s="71"/>
      <c r="N9" s="57"/>
      <c r="O9" s="57" t="s">
        <v>78</v>
      </c>
      <c r="P9" s="57" t="s">
        <v>29</v>
      </c>
      <c r="Q9" s="57"/>
      <c r="R9" s="57" t="s">
        <v>33</v>
      </c>
      <c r="S9" s="57" t="s">
        <v>35</v>
      </c>
      <c r="T9" s="57"/>
      <c r="U9" s="57" t="s">
        <v>65</v>
      </c>
      <c r="V9" s="57"/>
      <c r="W9" s="57" t="s">
        <v>42</v>
      </c>
      <c r="X9" s="57"/>
      <c r="Y9" s="57" t="s">
        <v>45</v>
      </c>
      <c r="Z9" s="57"/>
      <c r="AA9" s="57" t="s">
        <v>78</v>
      </c>
      <c r="AB9" s="57"/>
      <c r="AC9" s="57" t="s">
        <v>60</v>
      </c>
      <c r="AD9" s="57" t="s">
        <v>49</v>
      </c>
      <c r="AE9" s="57"/>
      <c r="AF9" s="57"/>
      <c r="AG9" s="57" t="s">
        <v>62</v>
      </c>
      <c r="AH9" s="59" t="s">
        <v>64</v>
      </c>
      <c r="AI9" s="23"/>
    </row>
    <row r="10" spans="1:35" s="30" customFormat="1" ht="84.75" customHeight="1">
      <c r="A10" s="18">
        <v>41606</v>
      </c>
      <c r="B10" s="150" t="s">
        <v>1</v>
      </c>
      <c r="C10" s="151"/>
      <c r="D10" s="2"/>
      <c r="E10" s="35" t="s">
        <v>86</v>
      </c>
      <c r="F10" s="35" t="s">
        <v>87</v>
      </c>
      <c r="G10" s="36" t="s">
        <v>88</v>
      </c>
      <c r="H10" s="36"/>
      <c r="I10" s="36" t="s">
        <v>7</v>
      </c>
      <c r="J10" s="36" t="s">
        <v>24</v>
      </c>
      <c r="K10" s="36"/>
      <c r="L10" s="36" t="s">
        <v>26</v>
      </c>
      <c r="M10" s="72"/>
      <c r="N10" s="44" t="s">
        <v>133</v>
      </c>
      <c r="O10" s="44" t="s">
        <v>134</v>
      </c>
      <c r="P10" s="36" t="s">
        <v>31</v>
      </c>
      <c r="Q10" s="44" t="s">
        <v>30</v>
      </c>
      <c r="R10" s="36" t="s">
        <v>111</v>
      </c>
      <c r="S10" s="36" t="s">
        <v>103</v>
      </c>
      <c r="T10" s="36" t="s">
        <v>85</v>
      </c>
      <c r="U10" s="36" t="s">
        <v>38</v>
      </c>
      <c r="V10" s="36"/>
      <c r="W10" s="36" t="s">
        <v>41</v>
      </c>
      <c r="X10" s="36" t="s">
        <v>44</v>
      </c>
      <c r="Y10" s="36" t="s">
        <v>111</v>
      </c>
      <c r="Z10" s="36" t="s">
        <v>113</v>
      </c>
      <c r="AA10" s="36" t="s">
        <v>112</v>
      </c>
      <c r="AB10" s="36"/>
      <c r="AC10" s="36" t="s">
        <v>59</v>
      </c>
      <c r="AD10" s="36" t="s">
        <v>48</v>
      </c>
      <c r="AE10" s="36" t="s">
        <v>52</v>
      </c>
      <c r="AF10" s="36"/>
      <c r="AG10" s="36" t="s">
        <v>61</v>
      </c>
      <c r="AH10" s="60" t="s">
        <v>63</v>
      </c>
      <c r="AI10" s="25"/>
    </row>
    <row r="11" spans="1:35" s="30" customFormat="1" ht="64.5" customHeight="1" thickBot="1">
      <c r="A11" s="19">
        <v>41607</v>
      </c>
      <c r="B11" s="152" t="s">
        <v>3</v>
      </c>
      <c r="C11" s="153"/>
      <c r="D11" s="64" t="s">
        <v>155</v>
      </c>
      <c r="E11" s="65" t="s">
        <v>156</v>
      </c>
      <c r="F11" s="65"/>
      <c r="G11" s="162"/>
      <c r="H11" s="163" t="s">
        <v>18</v>
      </c>
      <c r="I11" s="65" t="s">
        <v>157</v>
      </c>
      <c r="J11" s="65" t="s">
        <v>158</v>
      </c>
      <c r="K11" s="65"/>
      <c r="L11" s="65" t="s">
        <v>159</v>
      </c>
      <c r="M11" s="73"/>
      <c r="N11" s="162" t="s">
        <v>160</v>
      </c>
      <c r="O11" s="163"/>
      <c r="P11" s="66" t="s">
        <v>161</v>
      </c>
      <c r="Q11" s="66"/>
      <c r="R11" s="66"/>
      <c r="S11" s="66"/>
      <c r="T11" s="67" t="s">
        <v>149</v>
      </c>
      <c r="U11" s="67" t="s">
        <v>150</v>
      </c>
      <c r="V11" s="66"/>
      <c r="W11" s="66"/>
      <c r="X11" s="66"/>
      <c r="Y11" s="66"/>
      <c r="Z11" s="166" t="s">
        <v>151</v>
      </c>
      <c r="AA11" s="167"/>
      <c r="AB11" s="66" t="s">
        <v>162</v>
      </c>
      <c r="AC11" s="66"/>
      <c r="AD11" s="66"/>
      <c r="AE11" s="66"/>
      <c r="AF11" s="66"/>
      <c r="AG11" s="66"/>
      <c r="AH11" s="68"/>
      <c r="AI11" s="25"/>
    </row>
    <row r="12" spans="1:35" s="30" customFormat="1" ht="13.5" customHeight="1" thickBot="1" thickTop="1">
      <c r="A12" s="111">
        <v>41633</v>
      </c>
      <c r="B12" s="53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7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25"/>
    </row>
    <row r="13" spans="1:35" s="40" customFormat="1" ht="27" customHeight="1" thickBot="1" thickTop="1">
      <c r="A13" s="46"/>
      <c r="B13" s="106" t="s">
        <v>80</v>
      </c>
      <c r="C13" s="50"/>
      <c r="D13" s="50" t="s">
        <v>80</v>
      </c>
      <c r="E13" s="50"/>
      <c r="F13" s="50" t="s">
        <v>80</v>
      </c>
      <c r="G13" s="50"/>
      <c r="H13" s="50" t="s">
        <v>80</v>
      </c>
      <c r="I13" s="50"/>
      <c r="J13" s="50" t="s">
        <v>80</v>
      </c>
      <c r="K13" s="50"/>
      <c r="L13" s="50"/>
      <c r="M13" s="75"/>
      <c r="N13" s="50" t="s">
        <v>80</v>
      </c>
      <c r="O13" s="50"/>
      <c r="P13" s="50" t="s">
        <v>80</v>
      </c>
      <c r="Q13" s="50"/>
      <c r="R13" s="50" t="s">
        <v>80</v>
      </c>
      <c r="S13" s="50"/>
      <c r="T13" s="50" t="s">
        <v>80</v>
      </c>
      <c r="U13" s="50"/>
      <c r="V13" s="50" t="s">
        <v>80</v>
      </c>
      <c r="W13" s="50"/>
      <c r="X13" s="50" t="s">
        <v>80</v>
      </c>
      <c r="Y13" s="50"/>
      <c r="Z13" s="50" t="s">
        <v>80</v>
      </c>
      <c r="AA13" s="50"/>
      <c r="AB13" s="50" t="s">
        <v>80</v>
      </c>
      <c r="AC13" s="50"/>
      <c r="AD13" s="50" t="s">
        <v>80</v>
      </c>
      <c r="AE13" s="50"/>
      <c r="AF13" s="50" t="s">
        <v>80</v>
      </c>
      <c r="AG13" s="50"/>
      <c r="AH13" s="104" t="s">
        <v>80</v>
      </c>
      <c r="AI13" s="39"/>
    </row>
    <row r="14" spans="1:36" s="25" customFormat="1" ht="104.25" customHeight="1" thickTop="1">
      <c r="A14" s="108">
        <v>41640</v>
      </c>
      <c r="B14" s="137" t="s">
        <v>80</v>
      </c>
      <c r="C14" s="138"/>
      <c r="D14" s="80" t="s">
        <v>12</v>
      </c>
      <c r="E14" s="81" t="s">
        <v>13</v>
      </c>
      <c r="F14" s="82" t="s">
        <v>89</v>
      </c>
      <c r="G14" s="81" t="s">
        <v>90</v>
      </c>
      <c r="H14" s="81" t="s">
        <v>91</v>
      </c>
      <c r="I14" s="83" t="s">
        <v>15</v>
      </c>
      <c r="J14" s="83" t="s">
        <v>104</v>
      </c>
      <c r="K14" s="81" t="s">
        <v>20</v>
      </c>
      <c r="L14" s="81" t="s">
        <v>25</v>
      </c>
      <c r="M14" s="82"/>
      <c r="N14" s="81" t="s">
        <v>77</v>
      </c>
      <c r="O14" s="82"/>
      <c r="P14" s="83" t="s">
        <v>142</v>
      </c>
      <c r="Q14" s="81" t="s">
        <v>108</v>
      </c>
      <c r="R14" s="81" t="s">
        <v>109</v>
      </c>
      <c r="S14" s="81" t="s">
        <v>100</v>
      </c>
      <c r="T14" s="81"/>
      <c r="U14" s="81" t="s">
        <v>118</v>
      </c>
      <c r="V14" s="81"/>
      <c r="W14" s="83" t="s">
        <v>142</v>
      </c>
      <c r="X14" s="81" t="s">
        <v>108</v>
      </c>
      <c r="Y14" s="81" t="s">
        <v>109</v>
      </c>
      <c r="Z14" s="81" t="s">
        <v>114</v>
      </c>
      <c r="AA14" s="81" t="s">
        <v>106</v>
      </c>
      <c r="AB14" s="81"/>
      <c r="AC14" s="81" t="s">
        <v>58</v>
      </c>
      <c r="AD14" s="81" t="s">
        <v>47</v>
      </c>
      <c r="AE14" s="81" t="s">
        <v>51</v>
      </c>
      <c r="AF14" s="81" t="s">
        <v>54</v>
      </c>
      <c r="AG14" s="81" t="s">
        <v>118</v>
      </c>
      <c r="AH14" s="84"/>
      <c r="AJ14" s="30"/>
    </row>
    <row r="15" spans="1:34" s="25" customFormat="1" ht="45" customHeight="1" thickBot="1">
      <c r="A15" s="107">
        <v>41659</v>
      </c>
      <c r="B15" s="139" t="s">
        <v>141</v>
      </c>
      <c r="C15" s="140"/>
      <c r="D15" s="85"/>
      <c r="E15" s="86" t="s">
        <v>70</v>
      </c>
      <c r="F15" s="88" t="s">
        <v>71</v>
      </c>
      <c r="G15" s="86" t="s">
        <v>71</v>
      </c>
      <c r="H15" s="86" t="s">
        <v>14</v>
      </c>
      <c r="I15" s="86" t="s">
        <v>17</v>
      </c>
      <c r="J15" s="86" t="s">
        <v>72</v>
      </c>
      <c r="K15" s="88" t="s">
        <v>21</v>
      </c>
      <c r="L15" s="86" t="s">
        <v>73</v>
      </c>
      <c r="M15" s="87" t="s">
        <v>135</v>
      </c>
      <c r="N15" s="86"/>
      <c r="O15" s="86"/>
      <c r="P15" s="86"/>
      <c r="Q15" s="88" t="s">
        <v>9</v>
      </c>
      <c r="R15" s="86" t="s">
        <v>34</v>
      </c>
      <c r="S15" s="86" t="s">
        <v>36</v>
      </c>
      <c r="T15" s="86"/>
      <c r="U15" s="86"/>
      <c r="V15" s="88"/>
      <c r="W15" s="86"/>
      <c r="X15" s="86" t="s">
        <v>9</v>
      </c>
      <c r="Y15" s="86" t="s">
        <v>34</v>
      </c>
      <c r="Z15" s="86"/>
      <c r="AA15" s="86"/>
      <c r="AB15" s="86"/>
      <c r="AC15" s="86" t="s">
        <v>37</v>
      </c>
      <c r="AD15" s="86" t="s">
        <v>121</v>
      </c>
      <c r="AE15" s="86" t="s">
        <v>53</v>
      </c>
      <c r="AF15" s="86" t="s">
        <v>55</v>
      </c>
      <c r="AG15" s="86"/>
      <c r="AH15" s="89"/>
    </row>
    <row r="16" spans="1:34" s="43" customFormat="1" ht="39.75" customHeight="1" thickTop="1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76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H16" s="42"/>
    </row>
    <row r="17" ht="15">
      <c r="A17" s="42"/>
    </row>
  </sheetData>
  <sheetProtection/>
  <mergeCells count="22">
    <mergeCell ref="B15:C15"/>
    <mergeCell ref="B10:C10"/>
    <mergeCell ref="B11:C11"/>
    <mergeCell ref="G11:H11"/>
    <mergeCell ref="B14:C14"/>
    <mergeCell ref="B5:C5"/>
    <mergeCell ref="B6:C6"/>
    <mergeCell ref="B9:C9"/>
    <mergeCell ref="N11:O11"/>
    <mergeCell ref="Z6:AA6"/>
    <mergeCell ref="Z2:AA2"/>
    <mergeCell ref="Z11:AA11"/>
    <mergeCell ref="E2:G2"/>
    <mergeCell ref="J2:K2"/>
    <mergeCell ref="N2:O2"/>
    <mergeCell ref="S2:T2"/>
    <mergeCell ref="S6:T6"/>
    <mergeCell ref="J9:K9"/>
    <mergeCell ref="L3:M3"/>
    <mergeCell ref="L4:M4"/>
    <mergeCell ref="B3:B4"/>
    <mergeCell ref="AH4:AH5"/>
  </mergeCells>
  <printOptions/>
  <pageMargins left="0.5" right="0.2" top="1" bottom="0.5" header="0.3" footer="0.3"/>
  <pageSetup fitToWidth="3" fitToHeight="1" horizontalDpi="600" verticalDpi="600" orientation="landscape" paperSize="17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Rothschild, Maria</dc:creator>
  <cp:keywords/>
  <dc:description/>
  <cp:lastModifiedBy>Khoang Ngo</cp:lastModifiedBy>
  <cp:lastPrinted>2012-07-30T22:29:52Z</cp:lastPrinted>
  <dcterms:created xsi:type="dcterms:W3CDTF">2012-07-18T16:09:28Z</dcterms:created>
  <dcterms:modified xsi:type="dcterms:W3CDTF">2012-07-30T23:26:45Z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