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7520" windowHeight="6975" activeTab="0"/>
  </bookViews>
  <sheets>
    <sheet name="INPUTS-OUTPUTS" sheetId="1" r:id="rId1"/>
    <sheet name="LOOKUP" sheetId="2" state="hidden" r:id="rId2"/>
    <sheet name="DATA" sheetId="3" state="hidden" r:id="rId3"/>
  </sheets>
  <definedNames>
    <definedName name="AggregateTons">'INPUTS-OUTPUTS'!$B$13</definedName>
    <definedName name="AverageTons">'INPUTS-OUTPUTS'!$B$12</definedName>
    <definedName name="criteria1">'LOOKUP'!$K$2:$O$3</definedName>
    <definedName name="criteria10">'LOOKUP'!$K$29:$O$30</definedName>
    <definedName name="criteria11">'LOOKUP'!$K$32:$O$33</definedName>
    <definedName name="criteria12">'LOOKUP'!$K$35:$O$36</definedName>
    <definedName name="criteria13">'LOOKUP'!$K$38:$O$39</definedName>
    <definedName name="criteria14">'LOOKUP'!$K$41:$O$42</definedName>
    <definedName name="criteria15">'LOOKUP'!$K$44:$O$45</definedName>
    <definedName name="criteria16">'LOOKUP'!$K$47:$O$48</definedName>
    <definedName name="criteria17">'LOOKUP'!$K$50:$O$51</definedName>
    <definedName name="criteria18">'LOOKUP'!$K$53:$O$54</definedName>
    <definedName name="criteria19">'LOOKUP'!$K$56:$O$57</definedName>
    <definedName name="criteria2">'LOOKUP'!$K$5:$O$6</definedName>
    <definedName name="criteria20">'LOOKUP'!$K$59:$O$60</definedName>
    <definedName name="criteria21">'LOOKUP'!$K$62:$O$63</definedName>
    <definedName name="criteria22">'LOOKUP'!$K$65:$O$66</definedName>
    <definedName name="criteria23">'LOOKUP'!$K$68:$O$69</definedName>
    <definedName name="criteria24">'LOOKUP'!$K$71:$O$72</definedName>
    <definedName name="criteria3">'LOOKUP'!$K$8:$O$9</definedName>
    <definedName name="criteria4">'LOOKUP'!$K$11:$O$12</definedName>
    <definedName name="criteria5">'LOOKUP'!$K$14:$O$15</definedName>
    <definedName name="criteria6">'LOOKUP'!$K$17:$O$18</definedName>
    <definedName name="criteria7">'LOOKUP'!$K$20:$O$21</definedName>
    <definedName name="criteria8">'LOOKUP'!$K$23:$O$24</definedName>
    <definedName name="criteria9">'LOOKUP'!$K$26:$O$27</definedName>
    <definedName name="CustChar">'INPUTS-OUTPUTS'!$B$10</definedName>
    <definedName name="CustCharList">'LOOKUP'!$G$2:$G$4</definedName>
    <definedName name="DATA">'DATA'!$A$1:$Q$1009</definedName>
    <definedName name="DayType">'INPUTS-OUTPUTS'!$B$9</definedName>
    <definedName name="DayTypeList">'LOOKUP'!$E$2:$E$8</definedName>
    <definedName name="Enrollment">#REF!</definedName>
    <definedName name="EnrollmentCriteria">'LOOKUP'!$K$75:$L$76</definedName>
    <definedName name="ForecastYear">'INPUTS-OUTPUTS'!$B$8</definedName>
    <definedName name="ForecastYearList">'LOOKUP'!$A$2:$A$12</definedName>
    <definedName name="GrowthYearList">'LOOKUP'!$A$2:$A$11</definedName>
    <definedName name="TypeofResult">'INPUTS-OUTPUTS'!$B$6</definedName>
    <definedName name="TypeofResultList">'LOOKUP'!$I$2:$I$4</definedName>
    <definedName name="WeatherYear">'INPUTS-OUTPUTS'!$B$7</definedName>
    <definedName name="WeatherYearList">'LOOKUP'!$C$2:$C$3</definedName>
  </definedNames>
  <calcPr fullCalcOnLoad="1"/>
</workbook>
</file>

<file path=xl/sharedStrings.xml><?xml version="1.0" encoding="utf-8"?>
<sst xmlns="http://schemas.openxmlformats.org/spreadsheetml/2006/main" count="3223" uniqueCount="63">
  <si>
    <t>Forecast Year List</t>
  </si>
  <si>
    <t>Forecast Year</t>
  </si>
  <si>
    <t>Type of Result List</t>
  </si>
  <si>
    <t>Aggregate</t>
  </si>
  <si>
    <t>PCTILE10</t>
  </si>
  <si>
    <t>PCTILE30</t>
  </si>
  <si>
    <t>PCTILE50</t>
  </si>
  <si>
    <t>PCTILE70</t>
  </si>
  <si>
    <t>PCTILE90</t>
  </si>
  <si>
    <t>May Monthly Peak</t>
  </si>
  <si>
    <t>June Monthly Peak</t>
  </si>
  <si>
    <t>July Monthly Peak</t>
  </si>
  <si>
    <t>August Monthly Peak</t>
  </si>
  <si>
    <t>September Monthly Peak</t>
  </si>
  <si>
    <t>Day Type</t>
  </si>
  <si>
    <t>Hour</t>
  </si>
  <si>
    <t>Reference Load</t>
  </si>
  <si>
    <t>Observed Load</t>
  </si>
  <si>
    <t>Temperature</t>
  </si>
  <si>
    <t>Standard Error</t>
  </si>
  <si>
    <t>TABLE 1: Menu options</t>
  </si>
  <si>
    <t>Hour Ending</t>
  </si>
  <si>
    <t>Weighted Temp (F)</t>
  </si>
  <si>
    <t>Uncertainty Adjusted Impact - Percentiles</t>
  </si>
  <si>
    <t>Type of Results</t>
  </si>
  <si>
    <t>10th</t>
  </si>
  <si>
    <t>30th</t>
  </si>
  <si>
    <t>50th</t>
  </si>
  <si>
    <t>70th</t>
  </si>
  <si>
    <t>90th</t>
  </si>
  <si>
    <t xml:space="preserve"> </t>
  </si>
  <si>
    <t>Daily</t>
  </si>
  <si>
    <t>Weather Year</t>
  </si>
  <si>
    <t>Weather Year List</t>
  </si>
  <si>
    <t>Day Type List</t>
  </si>
  <si>
    <t>TABLE 2: Output</t>
  </si>
  <si>
    <t>Customer Characteristic</t>
  </si>
  <si>
    <t>Customer Characteristic List</t>
  </si>
  <si>
    <t>CDH 70</t>
  </si>
  <si>
    <t>Month</t>
  </si>
  <si>
    <t>Cooling Degree Hours (Base 70)</t>
  </si>
  <si>
    <t>Std Err</t>
  </si>
  <si>
    <t>Variance</t>
  </si>
  <si>
    <t>Year</t>
  </si>
  <si>
    <t>ENROLLMENT CRITERIA</t>
  </si>
  <si>
    <t>1-in-10</t>
  </si>
  <si>
    <t>1-in-2</t>
  </si>
  <si>
    <t>San Diego Gas &amp; Electric</t>
  </si>
  <si>
    <t>Average AC Unit</t>
  </si>
  <si>
    <t>Per Ton</t>
  </si>
  <si>
    <t>Average Tons</t>
  </si>
  <si>
    <t>Average Tons per AC Unit</t>
  </si>
  <si>
    <t>Aggregate Tons</t>
  </si>
  <si>
    <t>% Load Reduction (1 to 6 pm)</t>
  </si>
  <si>
    <t>Summer Saver Ex-Ante Load Impact Tables</t>
  </si>
  <si>
    <t>All Commercial Customers</t>
  </si>
  <si>
    <t>Commercial - 30% Cycling</t>
  </si>
  <si>
    <t>Commercial - 50% Cycling</t>
  </si>
  <si>
    <t>October Monthly Peak</t>
  </si>
  <si>
    <t>Typical Event Day</t>
  </si>
  <si>
    <t>criteria</t>
  </si>
  <si>
    <t>Aggregate  Ref Load</t>
  </si>
  <si>
    <t>Aggregate Observed Load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</si>
</sst>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[$-F800]dddd\,\ mmmm\ dd\,\ yyyy"/>
    <numFmt numFmtId="167" formatCode="0.0%"/>
    <numFmt numFmtId="168" formatCode="0.00000000000000"/>
    <numFmt numFmtId="169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.75"/>
      <color indexed="8"/>
      <name val="Franklin Gothic Demi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medium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 style="medium">
        <color indexed="56"/>
      </top>
      <bottom/>
    </border>
    <border>
      <left style="thin">
        <color indexed="9"/>
      </left>
      <right style="medium">
        <color indexed="56"/>
      </right>
      <top style="medium">
        <color indexed="56"/>
      </top>
      <bottom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9"/>
      </bottom>
    </border>
    <border>
      <left style="medium">
        <color indexed="56"/>
      </left>
      <right style="thin">
        <color indexed="9"/>
      </right>
      <top/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9"/>
      </right>
      <top style="thin">
        <color indexed="56"/>
      </top>
      <bottom/>
    </border>
    <border>
      <left style="thin">
        <color indexed="9"/>
      </left>
      <right style="thin">
        <color indexed="9"/>
      </right>
      <top style="thin">
        <color indexed="56"/>
      </top>
      <bottom/>
    </border>
    <border>
      <left style="thin">
        <color indexed="9"/>
      </left>
      <right style="medium">
        <color indexed="56"/>
      </right>
      <top style="thin">
        <color indexed="56"/>
      </top>
      <bottom/>
    </border>
    <border>
      <left style="medium">
        <color indexed="56"/>
      </left>
      <right style="medium">
        <color indexed="56"/>
      </right>
      <top style="thin">
        <color indexed="56"/>
      </top>
      <bottom/>
    </border>
    <border>
      <left style="medium">
        <color indexed="56"/>
      </left>
      <right style="medium">
        <color indexed="56"/>
      </right>
      <top/>
      <bottom style="medium">
        <color indexed="56"/>
      </bottom>
    </border>
    <border>
      <left style="medium">
        <color indexed="56"/>
      </left>
      <right style="thin">
        <color indexed="8"/>
      </right>
      <top/>
      <bottom style="medium">
        <color indexed="56"/>
      </bottom>
    </border>
    <border>
      <left style="thin">
        <color indexed="8"/>
      </left>
      <right style="medium">
        <color indexed="56"/>
      </right>
      <top/>
      <bottom style="medium">
        <color indexed="56"/>
      </bottom>
    </border>
    <border>
      <left style="thin">
        <color indexed="8"/>
      </left>
      <right/>
      <top/>
      <bottom/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56"/>
      </left>
      <right style="medium">
        <color indexed="56"/>
      </right>
      <top style="thin">
        <color indexed="9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indexed="56"/>
      </left>
      <right style="medium">
        <color indexed="56"/>
      </right>
      <top/>
      <bottom/>
    </border>
    <border>
      <left style="medium">
        <color indexed="56"/>
      </left>
      <right style="thin">
        <color indexed="8"/>
      </right>
      <top style="thin">
        <color indexed="56"/>
      </top>
      <bottom/>
    </border>
    <border>
      <left style="thin">
        <color indexed="8"/>
      </left>
      <right style="thin">
        <color indexed="8"/>
      </right>
      <top style="thin">
        <color indexed="56"/>
      </top>
      <bottom/>
    </border>
    <border>
      <left style="medium">
        <color indexed="56"/>
      </left>
      <right style="medium">
        <color indexed="56"/>
      </right>
      <top style="thin">
        <color indexed="56"/>
      </top>
      <bottom style="thin"/>
    </border>
    <border>
      <left style="thin">
        <color indexed="56"/>
      </left>
      <right style="medium">
        <color indexed="56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/>
      <bottom style="thin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164" fontId="4" fillId="34" borderId="12" xfId="0" applyNumberFormat="1" applyFont="1" applyFill="1" applyBorder="1" applyAlignment="1">
      <alignment horizontal="right" indent="1"/>
    </xf>
    <xf numFmtId="164" fontId="4" fillId="34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 vertical="center"/>
    </xf>
    <xf numFmtId="0" fontId="7" fillId="34" borderId="15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7" fillId="0" borderId="15" xfId="0" applyFont="1" applyBorder="1" applyAlignment="1">
      <alignment/>
    </xf>
    <xf numFmtId="0" fontId="0" fillId="0" borderId="0" xfId="0" applyFont="1" applyAlignment="1">
      <alignment horizontal="right" inden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33" borderId="16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10" fillId="33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right" wrapText="1" indent="1"/>
    </xf>
    <xf numFmtId="0" fontId="11" fillId="33" borderId="21" xfId="0" applyFont="1" applyFill="1" applyBorder="1" applyAlignment="1">
      <alignment horizontal="right" wrapText="1" indent="1"/>
    </xf>
    <xf numFmtId="165" fontId="0" fillId="0" borderId="2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indent="1"/>
    </xf>
    <xf numFmtId="3" fontId="0" fillId="0" borderId="0" xfId="0" applyNumberFormat="1" applyFont="1" applyAlignment="1">
      <alignment/>
    </xf>
    <xf numFmtId="0" fontId="2" fillId="33" borderId="23" xfId="0" applyFont="1" applyFill="1" applyBorder="1" applyAlignment="1">
      <alignment/>
    </xf>
    <xf numFmtId="0" fontId="9" fillId="33" borderId="24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centerContinuous"/>
    </xf>
    <xf numFmtId="0" fontId="7" fillId="34" borderId="26" xfId="0" applyFont="1" applyFill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4" fillId="34" borderId="27" xfId="0" applyFont="1" applyFill="1" applyBorder="1" applyAlignment="1">
      <alignment/>
    </xf>
    <xf numFmtId="4" fontId="4" fillId="34" borderId="28" xfId="0" applyNumberFormat="1" applyFont="1" applyFill="1" applyBorder="1" applyAlignment="1">
      <alignment horizontal="left" indent="1"/>
    </xf>
    <xf numFmtId="4" fontId="4" fillId="34" borderId="13" xfId="0" applyNumberFormat="1" applyFont="1" applyFill="1" applyBorder="1" applyAlignment="1">
      <alignment horizontal="left" indent="1"/>
    </xf>
    <xf numFmtId="2" fontId="4" fillId="34" borderId="13" xfId="0" applyNumberFormat="1" applyFont="1" applyFill="1" applyBorder="1" applyAlignment="1">
      <alignment/>
    </xf>
    <xf numFmtId="2" fontId="4" fillId="34" borderId="29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indent="1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8" fillId="0" borderId="0" xfId="0" applyFont="1" applyFill="1" applyBorder="1" applyAlignment="1">
      <alignment/>
    </xf>
    <xf numFmtId="166" fontId="1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0" fillId="33" borderId="31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 readingOrder="1"/>
    </xf>
    <xf numFmtId="1" fontId="0" fillId="0" borderId="22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 indent="1"/>
    </xf>
    <xf numFmtId="164" fontId="4" fillId="0" borderId="32" xfId="0" applyNumberFormat="1" applyFont="1" applyFill="1" applyBorder="1" applyAlignment="1">
      <alignment horizontal="right" indent="1"/>
    </xf>
    <xf numFmtId="0" fontId="10" fillId="33" borderId="33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33" borderId="34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horizontal="center" wrapText="1"/>
    </xf>
    <xf numFmtId="0" fontId="0" fillId="35" borderId="22" xfId="4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33" borderId="37" xfId="0" applyFont="1" applyFill="1" applyBorder="1" applyAlignment="1">
      <alignment horizontal="center" vertical="center"/>
    </xf>
    <xf numFmtId="164" fontId="14" fillId="36" borderId="22" xfId="0" applyNumberFormat="1" applyFont="1" applyFill="1" applyBorder="1" applyAlignment="1">
      <alignment horizontal="center" vertical="center"/>
    </xf>
    <xf numFmtId="3" fontId="14" fillId="36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4" fillId="34" borderId="12" xfId="0" applyNumberFormat="1" applyFont="1" applyFill="1" applyBorder="1" applyAlignment="1">
      <alignment horizontal="right" indent="1"/>
    </xf>
    <xf numFmtId="167" fontId="14" fillId="36" borderId="22" xfId="0" applyNumberFormat="1" applyFont="1" applyFill="1" applyBorder="1" applyAlignment="1">
      <alignment horizontal="center" vertical="center"/>
    </xf>
    <xf numFmtId="2" fontId="4" fillId="34" borderId="38" xfId="0" applyNumberFormat="1" applyFont="1" applyFill="1" applyBorder="1" applyAlignment="1">
      <alignment horizontal="right" indent="1"/>
    </xf>
    <xf numFmtId="2" fontId="4" fillId="34" borderId="39" xfId="0" applyNumberFormat="1" applyFont="1" applyFill="1" applyBorder="1" applyAlignment="1">
      <alignment horizontal="right" indent="1"/>
    </xf>
    <xf numFmtId="2" fontId="4" fillId="34" borderId="3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4" fillId="34" borderId="39" xfId="0" applyNumberFormat="1" applyFont="1" applyFill="1" applyBorder="1" applyAlignment="1">
      <alignment horizontal="right" indent="1"/>
    </xf>
    <xf numFmtId="1" fontId="4" fillId="34" borderId="40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22" xfId="0" applyNumberFormat="1" applyFont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 readingOrder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84"/>
          <c:w val="0.86925"/>
          <c:h val="0.85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'INPUTS-OUTPUTS'!$E$5</c:f>
              <c:strCache>
                <c:ptCount val="1"/>
                <c:pt idx="0">
                  <c:v>Reference Load (MW)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'INPUTS-OUTPUTS'!$D$7:$D$30</c:f>
              <c:numCache/>
            </c:numRef>
          </c:xVal>
          <c:yVal>
            <c:numRef>
              <c:f>'INPUTS-OUTPUTS'!$E$7:$E$30</c:f>
              <c:numCache/>
            </c:numRef>
          </c:yVal>
          <c:smooth val="1"/>
        </c:ser>
        <c:ser>
          <c:idx val="2"/>
          <c:order val="1"/>
          <c:tx>
            <c:strRef>
              <c:f>'INPUTS-OUTPUTS'!$F$5</c:f>
              <c:strCache>
                <c:ptCount val="1"/>
                <c:pt idx="0">
                  <c:v>Estimated Load w/ DR (MW)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'INPUTS-OUTPUTS'!$D$7:$D$30</c:f>
              <c:numCache/>
            </c:numRef>
          </c:xVal>
          <c:yVal>
            <c:numRef>
              <c:f>'INPUTS-OUTPUTS'!$F$7:$F$30</c:f>
              <c:numCache/>
            </c:numRef>
          </c:yVal>
          <c:smooth val="1"/>
        </c:ser>
        <c:axId val="33172838"/>
        <c:axId val="30120087"/>
      </c:scatterChart>
      <c:valAx>
        <c:axId val="33172838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Ending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0120087"/>
        <c:crosses val="autoZero"/>
        <c:crossBetween val="midCat"/>
        <c:dispUnits/>
        <c:majorUnit val="2"/>
        <c:minorUnit val="1"/>
      </c:valAx>
      <c:valAx>
        <c:axId val="301200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3172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925"/>
          <c:y val="0.007"/>
          <c:w val="0.5187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AEAE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28575</xdr:rowOff>
    </xdr:from>
    <xdr:to>
      <xdr:col>2</xdr:col>
      <xdr:colOff>2505075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9050" y="4086225"/>
        <a:ext cx="72199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123825</xdr:colOff>
      <xdr:row>0</xdr:row>
      <xdr:rowOff>200025</xdr:rowOff>
    </xdr:from>
    <xdr:to>
      <xdr:col>10</xdr:col>
      <xdr:colOff>590550</xdr:colOff>
      <xdr:row>2</xdr:row>
      <xdr:rowOff>19050</xdr:rowOff>
    </xdr:to>
    <xdr:pic>
      <xdr:nvPicPr>
        <xdr:cNvPr id="2" name="Picture 2" descr="FSC Logo NEW PURPLE 2007"/>
        <xdr:cNvPicPr preferRelativeResize="1">
          <a:picLocks noChangeAspect="1"/>
        </xdr:cNvPicPr>
      </xdr:nvPicPr>
      <xdr:blipFill>
        <a:blip r:embed="rId2"/>
        <a:srcRect t="10937"/>
        <a:stretch>
          <a:fillRect/>
        </a:stretch>
      </xdr:blipFill>
      <xdr:spPr>
        <a:xfrm>
          <a:off x="11306175" y="200025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47625</xdr:rowOff>
    </xdr:from>
    <xdr:to>
      <xdr:col>12</xdr:col>
      <xdr:colOff>542925</xdr:colOff>
      <xdr:row>2</xdr:row>
      <xdr:rowOff>171450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63600" y="47625"/>
          <a:ext cx="1085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tabSelected="1"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35.00390625" style="9" customWidth="1"/>
    <col min="2" max="2" width="36.00390625" style="9" customWidth="1"/>
    <col min="3" max="3" width="42.140625" style="9" customWidth="1"/>
    <col min="4" max="4" width="9.140625" style="9" customWidth="1"/>
    <col min="5" max="5" width="12.7109375" style="9" customWidth="1"/>
    <col min="6" max="6" width="11.28125" style="9" customWidth="1"/>
    <col min="7" max="8" width="10.7109375" style="9" customWidth="1"/>
    <col min="9" max="9" width="11.7109375" style="9" bestFit="1" customWidth="1"/>
    <col min="10" max="13" width="10.7109375" style="9" customWidth="1"/>
    <col min="14" max="14" width="9.140625" style="9" customWidth="1"/>
    <col min="15" max="17" width="11.28125" style="9" hidden="1" customWidth="1"/>
    <col min="18" max="16384" width="9.140625" style="9" customWidth="1"/>
  </cols>
  <sheetData>
    <row r="1" spans="1:13" ht="18">
      <c r="A1" s="7" t="s">
        <v>47</v>
      </c>
      <c r="B1" s="8"/>
      <c r="C1" s="8"/>
      <c r="D1" s="7"/>
      <c r="E1" s="8"/>
      <c r="F1" s="8"/>
      <c r="G1" s="8"/>
      <c r="H1" s="8"/>
      <c r="I1" s="8"/>
      <c r="J1" s="8"/>
      <c r="K1" s="8"/>
      <c r="L1" s="8"/>
      <c r="M1" s="8"/>
    </row>
    <row r="2" spans="1:13" ht="27">
      <c r="A2" s="10" t="s">
        <v>54</v>
      </c>
      <c r="B2" s="11"/>
      <c r="C2" s="11"/>
      <c r="D2" s="10"/>
      <c r="E2" s="11"/>
      <c r="F2" s="11"/>
      <c r="G2" s="11"/>
      <c r="H2" s="11"/>
      <c r="I2" s="11"/>
      <c r="J2" s="11"/>
      <c r="K2" s="11"/>
      <c r="L2" s="11"/>
      <c r="M2" s="11"/>
    </row>
    <row r="3" spans="1:13" s="15" customFormat="1" ht="18" customHeight="1" thickBot="1">
      <c r="A3" s="12" t="str">
        <f>CONCATENATE(CustChar,", ",WeatherYear," Weather Year, ",DayType)</f>
        <v>All Commercial Customers, 1-in-10 Weather Year, Typical Event Day</v>
      </c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</row>
    <row r="4" spans="1:8" ht="9" customHeight="1" thickBot="1">
      <c r="A4" s="16"/>
      <c r="B4" s="17"/>
      <c r="C4" s="18"/>
      <c r="E4" s="19"/>
      <c r="F4" s="20"/>
      <c r="G4" s="21"/>
      <c r="H4" s="22"/>
    </row>
    <row r="5" spans="1:13" ht="33" customHeight="1">
      <c r="A5" s="23" t="s">
        <v>20</v>
      </c>
      <c r="C5" s="18"/>
      <c r="D5" s="105" t="s">
        <v>21</v>
      </c>
      <c r="E5" s="103" t="str">
        <f>IF(TypeofResult="Aggregate","Reference Load (MW)",IF(TypeofResult="Per Ton","Reference Load (kW/Ton)","Reference Load (kW)"))</f>
        <v>Reference Load (MW)</v>
      </c>
      <c r="F5" s="103" t="str">
        <f>IF(TypeofResult="Aggregate","Estimated Load w/ DR (MW)",IF(TypeofResult="Per Ton","Estimated Load w/ DR (kW/Ton)","Estimated Load w/ DR (kW)"))</f>
        <v>Estimated Load w/ DR (MW)</v>
      </c>
      <c r="G5" s="103" t="str">
        <f>IF(TypeofResult="Aggregate"," Load Impact (MW)",IF(TypeofResult="Per Ton","Load Impact (kW/Ton)","Load Impact (kW)"))</f>
        <v> Load Impact (MW)</v>
      </c>
      <c r="H5" s="103" t="s">
        <v>22</v>
      </c>
      <c r="I5" s="24" t="s">
        <v>23</v>
      </c>
      <c r="J5" s="25"/>
      <c r="K5" s="25"/>
      <c r="L5" s="25"/>
      <c r="M5" s="26"/>
    </row>
    <row r="6" spans="1:17" ht="19.5" customHeight="1">
      <c r="A6" s="27" t="s">
        <v>24</v>
      </c>
      <c r="B6" s="98" t="s">
        <v>3</v>
      </c>
      <c r="C6" s="28"/>
      <c r="D6" s="106"/>
      <c r="E6" s="104"/>
      <c r="F6" s="104"/>
      <c r="G6" s="104"/>
      <c r="H6" s="104"/>
      <c r="I6" s="30" t="s">
        <v>25</v>
      </c>
      <c r="J6" s="30" t="s">
        <v>26</v>
      </c>
      <c r="K6" s="30" t="s">
        <v>27</v>
      </c>
      <c r="L6" s="30" t="s">
        <v>28</v>
      </c>
      <c r="M6" s="31" t="s">
        <v>29</v>
      </c>
      <c r="O6" s="75" t="s">
        <v>38</v>
      </c>
      <c r="P6" s="76" t="s">
        <v>41</v>
      </c>
      <c r="Q6" s="77" t="s">
        <v>42</v>
      </c>
    </row>
    <row r="7" spans="1:18" ht="19.5" customHeight="1">
      <c r="A7" s="64" t="s">
        <v>32</v>
      </c>
      <c r="B7" s="32" t="s">
        <v>45</v>
      </c>
      <c r="C7" s="18"/>
      <c r="D7" s="92">
        <v>1</v>
      </c>
      <c r="E7" s="85">
        <f ca="1">DGET(DATA,"Reference Load",INDIRECT(LOOKUP!F14))*IF(TypeofResult="Aggregate",AggregateTons/1000,1)*IF(TypeofResult&lt;&gt;"Average AC Unit",1/AverageTons,1)</f>
        <v>2.5531140658395204</v>
      </c>
      <c r="F7" s="85">
        <f ca="1">DGET(DATA,"Observed Load",INDIRECT(LOOKUP!F14))*IF(TypeofResult="Aggregate",AggregateTons/1000,1)*IF(TypeofResult&lt;&gt;"Average AC Unit",1/AverageTons,1)</f>
        <v>2.5531140658395204</v>
      </c>
      <c r="G7" s="85">
        <f>E7-F7</f>
        <v>0</v>
      </c>
      <c r="H7" s="4">
        <f ca="1">DGET(DATA,"Temperature",INDIRECT(LOOKUP!F14))</f>
        <v>72.2315</v>
      </c>
      <c r="I7" s="85">
        <f ca="1">-DGET(DATA,"PCTILE10",INDIRECT(LOOKUP!F14))*IF(TypeofResult="Aggregate",AggregateTons/1000,1)*IF(TypeofResult&lt;&gt;"Average AC Unit",1/AverageTons,1)</f>
        <v>0</v>
      </c>
      <c r="J7" s="85">
        <f ca="1">-DGET(DATA,"PCTILE30",INDIRECT(LOOKUP!F14))*IF(TypeofResult="Aggregate",AggregateTons/1000,1)*IF(TypeofResult&lt;&gt;"Average AC Unit",1/AverageTons,1)</f>
        <v>0</v>
      </c>
      <c r="K7" s="85">
        <f ca="1">-DGET(DATA,"PCTILE50",INDIRECT(LOOKUP!F14))*IF(TypeofResult="Aggregate",AggregateTons/1000,1)*IF(TypeofResult&lt;&gt;"Average AC Unit",1/AverageTons,1)</f>
        <v>0</v>
      </c>
      <c r="L7" s="85">
        <f ca="1">-DGET(DATA,"PCTILE70",INDIRECT(LOOKUP!F14))*IF(TypeofResult="Aggregate",AggregateTons/1000,1)*IF(TypeofResult&lt;&gt;"Average AC Unit",1/AverageTons,1)</f>
        <v>0</v>
      </c>
      <c r="M7" s="85">
        <f ca="1">-DGET(DATA,"PCTILE90",INDIRECT(LOOKUP!F14))*IF(TypeofResult="Aggregate",AggregateTons/1000,1)*IF(TypeofResult&lt;&gt;"Average AC Unit",1/AverageTons,1)</f>
        <v>0</v>
      </c>
      <c r="N7" s="84"/>
      <c r="O7" s="70">
        <f>MAX(0,H7-70)</f>
        <v>2.231499999999997</v>
      </c>
      <c r="P7" s="70">
        <f>DGET(DATA,"Standard Error",criteria1)*IF(TypeofResult="Aggregate",AggregateTons/1000,1)*IF(TypeofResult&lt;&gt;"Average AC Unit",1/AverageTons,1)</f>
        <v>0.45777822571604404</v>
      </c>
      <c r="Q7" s="70">
        <f>P7^2</f>
        <v>0.20956090393972937</v>
      </c>
      <c r="R7" s="33"/>
    </row>
    <row r="8" spans="1:17" ht="19.5" customHeight="1">
      <c r="A8" s="64" t="s">
        <v>1</v>
      </c>
      <c r="B8" s="66">
        <v>2011</v>
      </c>
      <c r="C8" s="18"/>
      <c r="D8" s="92">
        <v>2</v>
      </c>
      <c r="E8" s="85">
        <f ca="1">DGET(DATA,"Reference Load",INDIRECT(LOOKUP!F15))*IF(TypeofResult="Aggregate",AggregateTons/1000,1)*IF(TypeofResult&lt;&gt;"Average AC Unit",1/AverageTons,1)</f>
        <v>2.567488204606345</v>
      </c>
      <c r="F8" s="85">
        <f ca="1">DGET(DATA,"Observed Load",INDIRECT(LOOKUP!F15))*IF(TypeofResult="Aggregate",AggregateTons/1000,1)*IF(TypeofResult&lt;&gt;"Average AC Unit",1/AverageTons,1)</f>
        <v>2.567488204606345</v>
      </c>
      <c r="G8" s="85">
        <f aca="true" t="shared" si="0" ref="G8:G30">E8-F8</f>
        <v>0</v>
      </c>
      <c r="H8" s="4">
        <f ca="1">DGET(DATA,"Temperature",INDIRECT(LOOKUP!F15))</f>
        <v>71.6637</v>
      </c>
      <c r="I8" s="85">
        <f ca="1">-DGET(DATA,"PCTILE10",INDIRECT(LOOKUP!F15))*IF(TypeofResult="Aggregate",AggregateTons/1000,1)*IF(TypeofResult&lt;&gt;"Average AC Unit",1/AverageTons,1)</f>
        <v>0</v>
      </c>
      <c r="J8" s="85">
        <f ca="1">-DGET(DATA,"PCTILE30",INDIRECT(LOOKUP!F15))*IF(TypeofResult="Aggregate",AggregateTons/1000,1)*IF(TypeofResult&lt;&gt;"Average AC Unit",1/AverageTons,1)</f>
        <v>0</v>
      </c>
      <c r="K8" s="85">
        <f ca="1">-DGET(DATA,"PCTILE50",INDIRECT(LOOKUP!F15))*IF(TypeofResult="Aggregate",AggregateTons/1000,1)*IF(TypeofResult&lt;&gt;"Average AC Unit",1/AverageTons,1)</f>
        <v>0</v>
      </c>
      <c r="L8" s="85">
        <f ca="1">-DGET(DATA,"PCTILE70",INDIRECT(LOOKUP!F15))*IF(TypeofResult="Aggregate",AggregateTons/1000,1)*IF(TypeofResult&lt;&gt;"Average AC Unit",1/AverageTons,1)</f>
        <v>0</v>
      </c>
      <c r="M8" s="85">
        <f ca="1">-DGET(DATA,"PCTILE90",INDIRECT(LOOKUP!F15))*IF(TypeofResult="Aggregate",AggregateTons/1000,1)*IF(TypeofResult&lt;&gt;"Average AC Unit",1/AverageTons,1)</f>
        <v>0</v>
      </c>
      <c r="N8" s="84"/>
      <c r="O8" s="71">
        <f aca="true" t="shared" si="1" ref="O8:O30">MAX(0,H8-70)</f>
        <v>1.6637000000000057</v>
      </c>
      <c r="P8" s="71">
        <f>DGET(DATA,"Standard Error",criteria2)*IF(TypeofResult="Aggregate",AggregateTons/1000,1)*IF(TypeofResult&lt;&gt;"Average AC Unit",1/AverageTons,1)</f>
        <v>0.4719666108471141</v>
      </c>
      <c r="Q8" s="70">
        <f aca="true" t="shared" si="2" ref="Q8:Q30">P8^2</f>
        <v>0.22275248175451126</v>
      </c>
    </row>
    <row r="9" spans="1:17" ht="19.5" customHeight="1">
      <c r="A9" s="64" t="s">
        <v>14</v>
      </c>
      <c r="B9" s="32" t="s">
        <v>59</v>
      </c>
      <c r="C9" s="18"/>
      <c r="D9" s="92">
        <v>3</v>
      </c>
      <c r="E9" s="85">
        <f ca="1">DGET(DATA,"Reference Load",INDIRECT(LOOKUP!F16))*IF(TypeofResult="Aggregate",AggregateTons/1000,1)*IF(TypeofResult&lt;&gt;"Average AC Unit",1/AverageTons,1)</f>
        <v>2.539680304853705</v>
      </c>
      <c r="F9" s="85">
        <f ca="1">DGET(DATA,"Observed Load",INDIRECT(LOOKUP!F16))*IF(TypeofResult="Aggregate",AggregateTons/1000,1)*IF(TypeofResult&lt;&gt;"Average AC Unit",1/AverageTons,1)</f>
        <v>2.539680304853705</v>
      </c>
      <c r="G9" s="85">
        <f t="shared" si="0"/>
        <v>0</v>
      </c>
      <c r="H9" s="4">
        <f ca="1">DGET(DATA,"Temperature",INDIRECT(LOOKUP!F16))</f>
        <v>71.2103</v>
      </c>
      <c r="I9" s="85">
        <f ca="1">-DGET(DATA,"PCTILE10",INDIRECT(LOOKUP!F16))*IF(TypeofResult="Aggregate",AggregateTons/1000,1)*IF(TypeofResult&lt;&gt;"Average AC Unit",1/AverageTons,1)</f>
        <v>0</v>
      </c>
      <c r="J9" s="85">
        <f ca="1">-DGET(DATA,"PCTILE30",INDIRECT(LOOKUP!F16))*IF(TypeofResult="Aggregate",AggregateTons/1000,1)*IF(TypeofResult&lt;&gt;"Average AC Unit",1/AverageTons,1)</f>
        <v>0</v>
      </c>
      <c r="K9" s="85">
        <f ca="1">-DGET(DATA,"PCTILE50",INDIRECT(LOOKUP!F16))*IF(TypeofResult="Aggregate",AggregateTons/1000,1)*IF(TypeofResult&lt;&gt;"Average AC Unit",1/AverageTons,1)</f>
        <v>0</v>
      </c>
      <c r="L9" s="85">
        <f ca="1">-DGET(DATA,"PCTILE70",INDIRECT(LOOKUP!F16))*IF(TypeofResult="Aggregate",AggregateTons/1000,1)*IF(TypeofResult&lt;&gt;"Average AC Unit",1/AverageTons,1)</f>
        <v>0</v>
      </c>
      <c r="M9" s="85">
        <f ca="1">-DGET(DATA,"PCTILE90",INDIRECT(LOOKUP!F16))*IF(TypeofResult="Aggregate",AggregateTons/1000,1)*IF(TypeofResult&lt;&gt;"Average AC Unit",1/AverageTons,1)</f>
        <v>0</v>
      </c>
      <c r="N9" s="84"/>
      <c r="O9" s="71">
        <f t="shared" si="1"/>
        <v>1.2103000000000037</v>
      </c>
      <c r="P9" s="71">
        <f>DGET(DATA,"Standard Error",criteria3)*IF(TypeofResult="Aggregate",AggregateTons/1000,1)*IF(TypeofResult&lt;&gt;"Average AC Unit",1/AverageTons,1)</f>
        <v>0.4865134424471801</v>
      </c>
      <c r="Q9" s="70">
        <f t="shared" si="2"/>
        <v>0.23669532968180562</v>
      </c>
    </row>
    <row r="10" spans="1:17" ht="19.5" customHeight="1">
      <c r="A10" s="72" t="s">
        <v>36</v>
      </c>
      <c r="B10" s="78" t="s">
        <v>55</v>
      </c>
      <c r="C10" s="18"/>
      <c r="D10" s="92">
        <v>4</v>
      </c>
      <c r="E10" s="85">
        <f ca="1">DGET(DATA,"Reference Load",INDIRECT(LOOKUP!F17))*IF(TypeofResult="Aggregate",AggregateTons/1000,1)*IF(TypeofResult&lt;&gt;"Average AC Unit",1/AverageTons,1)</f>
        <v>2.372285803832554</v>
      </c>
      <c r="F10" s="85">
        <f ca="1">DGET(DATA,"Observed Load",INDIRECT(LOOKUP!F17))*IF(TypeofResult="Aggregate",AggregateTons/1000,1)*IF(TypeofResult&lt;&gt;"Average AC Unit",1/AverageTons,1)</f>
        <v>2.372285803832554</v>
      </c>
      <c r="G10" s="85">
        <f t="shared" si="0"/>
        <v>0</v>
      </c>
      <c r="H10" s="4">
        <f ca="1">DGET(DATA,"Temperature",INDIRECT(LOOKUP!F17))</f>
        <v>70.6073</v>
      </c>
      <c r="I10" s="85">
        <f ca="1">-DGET(DATA,"PCTILE10",INDIRECT(LOOKUP!F17))*IF(TypeofResult="Aggregate",AggregateTons/1000,1)*IF(TypeofResult&lt;&gt;"Average AC Unit",1/AverageTons,1)</f>
        <v>0</v>
      </c>
      <c r="J10" s="85">
        <f ca="1">-DGET(DATA,"PCTILE30",INDIRECT(LOOKUP!F17))*IF(TypeofResult="Aggregate",AggregateTons/1000,1)*IF(TypeofResult&lt;&gt;"Average AC Unit",1/AverageTons,1)</f>
        <v>0</v>
      </c>
      <c r="K10" s="85">
        <f ca="1">-DGET(DATA,"PCTILE50",INDIRECT(LOOKUP!F17))*IF(TypeofResult="Aggregate",AggregateTons/1000,1)*IF(TypeofResult&lt;&gt;"Average AC Unit",1/AverageTons,1)</f>
        <v>0</v>
      </c>
      <c r="L10" s="85">
        <f ca="1">-DGET(DATA,"PCTILE70",INDIRECT(LOOKUP!F17))*IF(TypeofResult="Aggregate",AggregateTons/1000,1)*IF(TypeofResult&lt;&gt;"Average AC Unit",1/AverageTons,1)</f>
        <v>0</v>
      </c>
      <c r="M10" s="85">
        <f ca="1">-DGET(DATA,"PCTILE90",INDIRECT(LOOKUP!F17))*IF(TypeofResult="Aggregate",AggregateTons/1000,1)*IF(TypeofResult&lt;&gt;"Average AC Unit",1/AverageTons,1)</f>
        <v>0</v>
      </c>
      <c r="N10" s="84"/>
      <c r="O10" s="71">
        <f t="shared" si="1"/>
        <v>0.6072999999999951</v>
      </c>
      <c r="P10" s="71">
        <f>DGET(DATA,"Standard Error",criteria4)*IF(TypeofResult="Aggregate",AggregateTons/1000,1)*IF(TypeofResult&lt;&gt;"Average AC Unit",1/AverageTons,1)</f>
        <v>0.4993884913254508</v>
      </c>
      <c r="Q10" s="70">
        <f t="shared" si="2"/>
        <v>0.24938886526830986</v>
      </c>
    </row>
    <row r="11" spans="1:17" ht="19.5" customHeight="1">
      <c r="A11" s="23" t="s">
        <v>35</v>
      </c>
      <c r="C11" s="18"/>
      <c r="D11" s="92">
        <v>5</v>
      </c>
      <c r="E11" s="85">
        <f ca="1">DGET(DATA,"Reference Load",INDIRECT(LOOKUP!F18))*IF(TypeofResult="Aggregate",AggregateTons/1000,1)*IF(TypeofResult&lt;&gt;"Average AC Unit",1/AverageTons,1)</f>
        <v>2.3433880526701323</v>
      </c>
      <c r="F11" s="85">
        <f ca="1">DGET(DATA,"Observed Load",INDIRECT(LOOKUP!F18))*IF(TypeofResult="Aggregate",AggregateTons/1000,1)*IF(TypeofResult&lt;&gt;"Average AC Unit",1/AverageTons,1)</f>
        <v>2.3433880526701323</v>
      </c>
      <c r="G11" s="85">
        <f t="shared" si="0"/>
        <v>0</v>
      </c>
      <c r="H11" s="4">
        <f ca="1">DGET(DATA,"Temperature",INDIRECT(LOOKUP!F18))</f>
        <v>70.5066</v>
      </c>
      <c r="I11" s="85">
        <f ca="1">-DGET(DATA,"PCTILE10",INDIRECT(LOOKUP!F18))*IF(TypeofResult="Aggregate",AggregateTons/1000,1)*IF(TypeofResult&lt;&gt;"Average AC Unit",1/AverageTons,1)</f>
        <v>0</v>
      </c>
      <c r="J11" s="85">
        <f ca="1">-DGET(DATA,"PCTILE30",INDIRECT(LOOKUP!F18))*IF(TypeofResult="Aggregate",AggregateTons/1000,1)*IF(TypeofResult&lt;&gt;"Average AC Unit",1/AverageTons,1)</f>
        <v>0</v>
      </c>
      <c r="K11" s="85">
        <f ca="1">-DGET(DATA,"PCTILE50",INDIRECT(LOOKUP!F18))*IF(TypeofResult="Aggregate",AggregateTons/1000,1)*IF(TypeofResult&lt;&gt;"Average AC Unit",1/AverageTons,1)</f>
        <v>0</v>
      </c>
      <c r="L11" s="85">
        <f ca="1">-DGET(DATA,"PCTILE70",INDIRECT(LOOKUP!F18))*IF(TypeofResult="Aggregate",AggregateTons/1000,1)*IF(TypeofResult&lt;&gt;"Average AC Unit",1/AverageTons,1)</f>
        <v>0</v>
      </c>
      <c r="M11" s="85">
        <f ca="1">-DGET(DATA,"PCTILE90",INDIRECT(LOOKUP!F18))*IF(TypeofResult="Aggregate",AggregateTons/1000,1)*IF(TypeofResult&lt;&gt;"Average AC Unit",1/AverageTons,1)</f>
        <v>0</v>
      </c>
      <c r="N11" s="84"/>
      <c r="O11" s="71">
        <f t="shared" si="1"/>
        <v>0.5066000000000059</v>
      </c>
      <c r="P11" s="71">
        <f>DGET(DATA,"Standard Error",criteria5)*IF(TypeofResult="Aggregate",AggregateTons/1000,1)*IF(TypeofResult&lt;&gt;"Average AC Unit",1/AverageTons,1)</f>
        <v>0.5118064121157306</v>
      </c>
      <c r="Q11" s="70">
        <f t="shared" si="2"/>
        <v>0.26194580348277713</v>
      </c>
    </row>
    <row r="12" spans="1:17" ht="19.5" customHeight="1">
      <c r="A12" s="81" t="s">
        <v>51</v>
      </c>
      <c r="B12" s="82">
        <f>DGET(DATA,"Average Tons",criteria1)</f>
        <v>3.774663</v>
      </c>
      <c r="C12" s="34"/>
      <c r="D12" s="92">
        <v>6</v>
      </c>
      <c r="E12" s="85">
        <f ca="1">DGET(DATA,"Reference Load",INDIRECT(LOOKUP!F19))*IF(TypeofResult="Aggregate",AggregateTons/1000,1)*IF(TypeofResult&lt;&gt;"Average AC Unit",1/AverageTons,1)</f>
        <v>2.894590198769003</v>
      </c>
      <c r="F12" s="85">
        <f ca="1">DGET(DATA,"Observed Load",INDIRECT(LOOKUP!F19))*IF(TypeofResult="Aggregate",AggregateTons/1000,1)*IF(TypeofResult&lt;&gt;"Average AC Unit",1/AverageTons,1)</f>
        <v>2.894590198769003</v>
      </c>
      <c r="G12" s="85">
        <f t="shared" si="0"/>
        <v>0</v>
      </c>
      <c r="H12" s="4">
        <f ca="1">DGET(DATA,"Temperature",INDIRECT(LOOKUP!F19))</f>
        <v>70.4884</v>
      </c>
      <c r="I12" s="85">
        <f ca="1">-DGET(DATA,"PCTILE10",INDIRECT(LOOKUP!F19))*IF(TypeofResult="Aggregate",AggregateTons/1000,1)*IF(TypeofResult&lt;&gt;"Average AC Unit",1/AverageTons,1)</f>
        <v>0</v>
      </c>
      <c r="J12" s="85">
        <f ca="1">-DGET(DATA,"PCTILE30",INDIRECT(LOOKUP!F19))*IF(TypeofResult="Aggregate",AggregateTons/1000,1)*IF(TypeofResult&lt;&gt;"Average AC Unit",1/AverageTons,1)</f>
        <v>0</v>
      </c>
      <c r="K12" s="85">
        <f ca="1">-DGET(DATA,"PCTILE50",INDIRECT(LOOKUP!F19))*IF(TypeofResult="Aggregate",AggregateTons/1000,1)*IF(TypeofResult&lt;&gt;"Average AC Unit",1/AverageTons,1)</f>
        <v>0</v>
      </c>
      <c r="L12" s="85">
        <f ca="1">-DGET(DATA,"PCTILE70",INDIRECT(LOOKUP!F19))*IF(TypeofResult="Aggregate",AggregateTons/1000,1)*IF(TypeofResult&lt;&gt;"Average AC Unit",1/AverageTons,1)</f>
        <v>0</v>
      </c>
      <c r="M12" s="85">
        <f ca="1">-DGET(DATA,"PCTILE90",INDIRECT(LOOKUP!F19))*IF(TypeofResult="Aggregate",AggregateTons/1000,1)*IF(TypeofResult&lt;&gt;"Average AC Unit",1/AverageTons,1)</f>
        <v>0</v>
      </c>
      <c r="N12" s="84"/>
      <c r="O12" s="71">
        <f t="shared" si="1"/>
        <v>0.4883999999999986</v>
      </c>
      <c r="P12" s="71">
        <f>DGET(DATA,"Standard Error",criteria6)*IF(TypeofResult="Aggregate",AggregateTons/1000,1)*IF(TypeofResult&lt;&gt;"Average AC Unit",1/AverageTons,1)</f>
        <v>0.5210839355015269</v>
      </c>
      <c r="Q12" s="70">
        <f t="shared" si="2"/>
        <v>0.2715284678377594</v>
      </c>
    </row>
    <row r="13" spans="1:17" ht="19.5" customHeight="1">
      <c r="A13" s="64" t="s">
        <v>52</v>
      </c>
      <c r="B13" s="83">
        <f>DGET(DATA,"Aggregate Tons",criteria1)</f>
        <v>54777.92</v>
      </c>
      <c r="C13" s="35"/>
      <c r="D13" s="92">
        <v>7</v>
      </c>
      <c r="E13" s="85">
        <f ca="1">DGET(DATA,"Reference Load",INDIRECT(LOOKUP!F20))*IF(TypeofResult="Aggregate",AggregateTons/1000,1)*IF(TypeofResult&lt;&gt;"Average AC Unit",1/AverageTons,1)</f>
        <v>4.300791659843542</v>
      </c>
      <c r="F13" s="85">
        <f ca="1">DGET(DATA,"Observed Load",INDIRECT(LOOKUP!F20))*IF(TypeofResult="Aggregate",AggregateTons/1000,1)*IF(TypeofResult&lt;&gt;"Average AC Unit",1/AverageTons,1)</f>
        <v>4.300791659843542</v>
      </c>
      <c r="G13" s="85">
        <f t="shared" si="0"/>
        <v>0</v>
      </c>
      <c r="H13" s="4">
        <f ca="1">DGET(DATA,"Temperature",INDIRECT(LOOKUP!F20))</f>
        <v>71.0454</v>
      </c>
      <c r="I13" s="85">
        <f ca="1">-DGET(DATA,"PCTILE10",INDIRECT(LOOKUP!F20))*IF(TypeofResult="Aggregate",AggregateTons/1000,1)*IF(TypeofResult&lt;&gt;"Average AC Unit",1/AverageTons,1)</f>
        <v>0</v>
      </c>
      <c r="J13" s="85">
        <f ca="1">-DGET(DATA,"PCTILE30",INDIRECT(LOOKUP!F20))*IF(TypeofResult="Aggregate",AggregateTons/1000,1)*IF(TypeofResult&lt;&gt;"Average AC Unit",1/AverageTons,1)</f>
        <v>0</v>
      </c>
      <c r="K13" s="85">
        <f ca="1">-DGET(DATA,"PCTILE50",INDIRECT(LOOKUP!F20))*IF(TypeofResult="Aggregate",AggregateTons/1000,1)*IF(TypeofResult&lt;&gt;"Average AC Unit",1/AverageTons,1)</f>
        <v>0</v>
      </c>
      <c r="L13" s="85">
        <f ca="1">-DGET(DATA,"PCTILE70",INDIRECT(LOOKUP!F20))*IF(TypeofResult="Aggregate",AggregateTons/1000,1)*IF(TypeofResult&lt;&gt;"Average AC Unit",1/AverageTons,1)</f>
        <v>0</v>
      </c>
      <c r="M13" s="85">
        <f ca="1">-DGET(DATA,"PCTILE90",INDIRECT(LOOKUP!F20))*IF(TypeofResult="Aggregate",AggregateTons/1000,1)*IF(TypeofResult&lt;&gt;"Average AC Unit",1/AverageTons,1)</f>
        <v>0</v>
      </c>
      <c r="N13" s="84"/>
      <c r="O13" s="71">
        <f t="shared" si="1"/>
        <v>1.0454000000000008</v>
      </c>
      <c r="P13" s="71">
        <f>DGET(DATA,"Standard Error",criteria7)*IF(TypeofResult="Aggregate",AggregateTons/1000,1)*IF(TypeofResult&lt;&gt;"Average AC Unit",1/AverageTons,1)</f>
        <v>0.5391107453714412</v>
      </c>
      <c r="Q13" s="70">
        <f t="shared" si="2"/>
        <v>0.29064039577495093</v>
      </c>
    </row>
    <row r="14" spans="1:17" ht="19.5" customHeight="1">
      <c r="A14" s="99" t="s">
        <v>53</v>
      </c>
      <c r="B14" s="86">
        <f>AVERAGE(G20:G24)/AVERAGE(E20:E24)</f>
        <v>0.19976276158509199</v>
      </c>
      <c r="D14" s="92">
        <v>8</v>
      </c>
      <c r="E14" s="85">
        <f ca="1">DGET(DATA,"Reference Load",INDIRECT(LOOKUP!F21))*IF(TypeofResult="Aggregate",AggregateTons/1000,1)*IF(TypeofResult&lt;&gt;"Average AC Unit",1/AverageTons,1)</f>
        <v>6.96284733065283</v>
      </c>
      <c r="F14" s="85">
        <f ca="1">DGET(DATA,"Observed Load",INDIRECT(LOOKUP!F21))*IF(TypeofResult="Aggregate",AggregateTons/1000,1)*IF(TypeofResult&lt;&gt;"Average AC Unit",1/AverageTons,1)</f>
        <v>6.96284733065283</v>
      </c>
      <c r="G14" s="85">
        <f t="shared" si="0"/>
        <v>0</v>
      </c>
      <c r="H14" s="4">
        <f ca="1">DGET(DATA,"Temperature",INDIRECT(LOOKUP!F21))</f>
        <v>74.5663</v>
      </c>
      <c r="I14" s="85">
        <f ca="1">-DGET(DATA,"PCTILE10",INDIRECT(LOOKUP!F21))*IF(TypeofResult="Aggregate",AggregateTons/1000,1)*IF(TypeofResult&lt;&gt;"Average AC Unit",1/AverageTons,1)</f>
        <v>0</v>
      </c>
      <c r="J14" s="85">
        <f ca="1">-DGET(DATA,"PCTILE30",INDIRECT(LOOKUP!F21))*IF(TypeofResult="Aggregate",AggregateTons/1000,1)*IF(TypeofResult&lt;&gt;"Average AC Unit",1/AverageTons,1)</f>
        <v>0</v>
      </c>
      <c r="K14" s="85">
        <f ca="1">-DGET(DATA,"PCTILE50",INDIRECT(LOOKUP!F21))*IF(TypeofResult="Aggregate",AggregateTons/1000,1)*IF(TypeofResult&lt;&gt;"Average AC Unit",1/AverageTons,1)</f>
        <v>0</v>
      </c>
      <c r="L14" s="85">
        <f ca="1">-DGET(DATA,"PCTILE70",INDIRECT(LOOKUP!F21))*IF(TypeofResult="Aggregate",AggregateTons/1000,1)*IF(TypeofResult&lt;&gt;"Average AC Unit",1/AverageTons,1)</f>
        <v>0</v>
      </c>
      <c r="M14" s="85">
        <f ca="1">-DGET(DATA,"PCTILE90",INDIRECT(LOOKUP!F21))*IF(TypeofResult="Aggregate",AggregateTons/1000,1)*IF(TypeofResult&lt;&gt;"Average AC Unit",1/AverageTons,1)</f>
        <v>0</v>
      </c>
      <c r="N14" s="84"/>
      <c r="O14" s="71">
        <f t="shared" si="1"/>
        <v>4.566299999999998</v>
      </c>
      <c r="P14" s="71">
        <f>DGET(DATA,"Standard Error",criteria8)*IF(TypeofResult="Aggregate",AggregateTons/1000,1)*IF(TypeofResult&lt;&gt;"Average AC Unit",1/AverageTons,1)</f>
        <v>0.5495666433840585</v>
      </c>
      <c r="Q14" s="70">
        <f t="shared" si="2"/>
        <v>0.3020234955204209</v>
      </c>
    </row>
    <row r="15" spans="4:17" ht="19.5" customHeight="1">
      <c r="D15" s="92">
        <v>9</v>
      </c>
      <c r="E15" s="85">
        <f ca="1">DGET(DATA,"Reference Load",INDIRECT(LOOKUP!F22))*IF(TypeofResult="Aggregate",AggregateTons/1000,1)*IF(TypeofResult&lt;&gt;"Average AC Unit",1/AverageTons,1)</f>
        <v>11.036565329187798</v>
      </c>
      <c r="F15" s="85">
        <f ca="1">DGET(DATA,"Observed Load",INDIRECT(LOOKUP!F22))*IF(TypeofResult="Aggregate",AggregateTons/1000,1)*IF(TypeofResult&lt;&gt;"Average AC Unit",1/AverageTons,1)</f>
        <v>11.036565329187798</v>
      </c>
      <c r="G15" s="85">
        <f t="shared" si="0"/>
        <v>0</v>
      </c>
      <c r="H15" s="4">
        <f ca="1">DGET(DATA,"Temperature",INDIRECT(LOOKUP!F22))</f>
        <v>78.428</v>
      </c>
      <c r="I15" s="85">
        <f ca="1">-DGET(DATA,"PCTILE10",INDIRECT(LOOKUP!F22))*IF(TypeofResult="Aggregate",AggregateTons/1000,1)*IF(TypeofResult&lt;&gt;"Average AC Unit",1/AverageTons,1)</f>
        <v>0</v>
      </c>
      <c r="J15" s="85">
        <f ca="1">-DGET(DATA,"PCTILE30",INDIRECT(LOOKUP!F22))*IF(TypeofResult="Aggregate",AggregateTons/1000,1)*IF(TypeofResult&lt;&gt;"Average AC Unit",1/AverageTons,1)</f>
        <v>0</v>
      </c>
      <c r="K15" s="85">
        <f ca="1">-DGET(DATA,"PCTILE50",INDIRECT(LOOKUP!F22))*IF(TypeofResult="Aggregate",AggregateTons/1000,1)*IF(TypeofResult&lt;&gt;"Average AC Unit",1/AverageTons,1)</f>
        <v>0</v>
      </c>
      <c r="L15" s="85">
        <f ca="1">-DGET(DATA,"PCTILE70",INDIRECT(LOOKUP!F22))*IF(TypeofResult="Aggregate",AggregateTons/1000,1)*IF(TypeofResult&lt;&gt;"Average AC Unit",1/AverageTons,1)</f>
        <v>0</v>
      </c>
      <c r="M15" s="85">
        <f ca="1">-DGET(DATA,"PCTILE90",INDIRECT(LOOKUP!F22))*IF(TypeofResult="Aggregate",AggregateTons/1000,1)*IF(TypeofResult&lt;&gt;"Average AC Unit",1/AverageTons,1)</f>
        <v>0</v>
      </c>
      <c r="N15" s="84"/>
      <c r="O15" s="71">
        <f t="shared" si="1"/>
        <v>8.427999999999997</v>
      </c>
      <c r="P15" s="71">
        <f>DGET(DATA,"Standard Error",criteria9)*IF(TypeofResult="Aggregate",AggregateTons/1000,1)*IF(TypeofResult&lt;&gt;"Average AC Unit",1/AverageTons,1)</f>
        <v>0.5650756207693244</v>
      </c>
      <c r="Q15" s="70">
        <f t="shared" si="2"/>
        <v>0.3193104571878373</v>
      </c>
    </row>
    <row r="16" spans="4:17" ht="19.5" customHeight="1">
      <c r="D16" s="92">
        <v>10</v>
      </c>
      <c r="E16" s="85">
        <f ca="1">DGET(DATA,"Reference Load",INDIRECT(LOOKUP!F23))*IF(TypeofResult="Aggregate",AggregateTons/1000,1)*IF(TypeofResult&lt;&gt;"Average AC Unit",1/AverageTons,1)</f>
        <v>15.838138632624954</v>
      </c>
      <c r="F16" s="85">
        <f ca="1">DGET(DATA,"Observed Load",INDIRECT(LOOKUP!F23))*IF(TypeofResult="Aggregate",AggregateTons/1000,1)*IF(TypeofResult&lt;&gt;"Average AC Unit",1/AverageTons,1)</f>
        <v>15.838138632624954</v>
      </c>
      <c r="G16" s="85">
        <f t="shared" si="0"/>
        <v>0</v>
      </c>
      <c r="H16" s="4">
        <f ca="1">DGET(DATA,"Temperature",INDIRECT(LOOKUP!F23))</f>
        <v>82.1286</v>
      </c>
      <c r="I16" s="85">
        <f ca="1">-DGET(DATA,"PCTILE10",INDIRECT(LOOKUP!F23))*IF(TypeofResult="Aggregate",AggregateTons/1000,1)*IF(TypeofResult&lt;&gt;"Average AC Unit",1/AverageTons,1)</f>
        <v>0</v>
      </c>
      <c r="J16" s="85">
        <f ca="1">-DGET(DATA,"PCTILE30",INDIRECT(LOOKUP!F23))*IF(TypeofResult="Aggregate",AggregateTons/1000,1)*IF(TypeofResult&lt;&gt;"Average AC Unit",1/AverageTons,1)</f>
        <v>0</v>
      </c>
      <c r="K16" s="85">
        <f ca="1">-DGET(DATA,"PCTILE50",INDIRECT(LOOKUP!F23))*IF(TypeofResult="Aggregate",AggregateTons/1000,1)*IF(TypeofResult&lt;&gt;"Average AC Unit",1/AverageTons,1)</f>
        <v>0</v>
      </c>
      <c r="L16" s="85">
        <f ca="1">-DGET(DATA,"PCTILE70",INDIRECT(LOOKUP!F23))*IF(TypeofResult="Aggregate",AggregateTons/1000,1)*IF(TypeofResult&lt;&gt;"Average AC Unit",1/AverageTons,1)</f>
        <v>0</v>
      </c>
      <c r="M16" s="85">
        <f ca="1">-DGET(DATA,"PCTILE90",INDIRECT(LOOKUP!F23))*IF(TypeofResult="Aggregate",AggregateTons/1000,1)*IF(TypeofResult&lt;&gt;"Average AC Unit",1/AverageTons,1)</f>
        <v>0</v>
      </c>
      <c r="N16" s="84"/>
      <c r="O16" s="71">
        <f t="shared" si="1"/>
        <v>12.128600000000006</v>
      </c>
      <c r="P16" s="71">
        <f>DGET(DATA,"Standard Error",criteria10)*IF(TypeofResult="Aggregate",AggregateTons/1000,1)*IF(TypeofResult&lt;&gt;"Average AC Unit",1/AverageTons,1)</f>
        <v>0.5796892075822399</v>
      </c>
      <c r="Q16" s="70">
        <f t="shared" si="2"/>
        <v>0.33603957738732515</v>
      </c>
    </row>
    <row r="17" spans="3:17" ht="19.5" customHeight="1">
      <c r="C17" s="9" t="s">
        <v>30</v>
      </c>
      <c r="D17" s="92">
        <v>11</v>
      </c>
      <c r="E17" s="85">
        <f ca="1">DGET(DATA,"Reference Load",INDIRECT(LOOKUP!F24))*IF(TypeofResult="Aggregate",AggregateTons/1000,1)*IF(TypeofResult&lt;&gt;"Average AC Unit",1/AverageTons,1)</f>
        <v>20.64285958946799</v>
      </c>
      <c r="F17" s="85">
        <f ca="1">DGET(DATA,"Observed Load",INDIRECT(LOOKUP!F24))*IF(TypeofResult="Aggregate",AggregateTons/1000,1)*IF(TypeofResult&lt;&gt;"Average AC Unit",1/AverageTons,1)</f>
        <v>20.64285958946799</v>
      </c>
      <c r="G17" s="85">
        <f t="shared" si="0"/>
        <v>0</v>
      </c>
      <c r="H17" s="4">
        <f ca="1">DGET(DATA,"Temperature",INDIRECT(LOOKUP!F24))</f>
        <v>84.6812</v>
      </c>
      <c r="I17" s="85">
        <f ca="1">-DGET(DATA,"PCTILE10",INDIRECT(LOOKUP!F24))*IF(TypeofResult="Aggregate",AggregateTons/1000,1)*IF(TypeofResult&lt;&gt;"Average AC Unit",1/AverageTons,1)</f>
        <v>0</v>
      </c>
      <c r="J17" s="85">
        <f ca="1">-DGET(DATA,"PCTILE30",INDIRECT(LOOKUP!F24))*IF(TypeofResult="Aggregate",AggregateTons/1000,1)*IF(TypeofResult&lt;&gt;"Average AC Unit",1/AverageTons,1)</f>
        <v>0</v>
      </c>
      <c r="K17" s="85">
        <f ca="1">-DGET(DATA,"PCTILE50",INDIRECT(LOOKUP!F24))*IF(TypeofResult="Aggregate",AggregateTons/1000,1)*IF(TypeofResult&lt;&gt;"Average AC Unit",1/AverageTons,1)</f>
        <v>0</v>
      </c>
      <c r="L17" s="85">
        <f ca="1">-DGET(DATA,"PCTILE70",INDIRECT(LOOKUP!F24))*IF(TypeofResult="Aggregate",AggregateTons/1000,1)*IF(TypeofResult&lt;&gt;"Average AC Unit",1/AverageTons,1)</f>
        <v>0</v>
      </c>
      <c r="M17" s="85">
        <f ca="1">-DGET(DATA,"PCTILE90",INDIRECT(LOOKUP!F24))*IF(TypeofResult="Aggregate",AggregateTons/1000,1)*IF(TypeofResult&lt;&gt;"Average AC Unit",1/AverageTons,1)</f>
        <v>0</v>
      </c>
      <c r="N17" s="84"/>
      <c r="O17" s="71">
        <f t="shared" si="1"/>
        <v>14.681200000000004</v>
      </c>
      <c r="P17" s="71">
        <f>DGET(DATA,"Standard Error",criteria11)*IF(TypeofResult="Aggregate",AggregateTons/1000,1)*IF(TypeofResult&lt;&gt;"Average AC Unit",1/AverageTons,1)</f>
        <v>0.5764893109663035</v>
      </c>
      <c r="Q17" s="70">
        <f t="shared" si="2"/>
        <v>0.33233992565840337</v>
      </c>
    </row>
    <row r="18" spans="4:17" ht="19.5" customHeight="1">
      <c r="D18" s="92">
        <v>12</v>
      </c>
      <c r="E18" s="85">
        <f ca="1">DGET(DATA,"Reference Load",INDIRECT(LOOKUP!F25))*IF(TypeofResult="Aggregate",AggregateTons/1000,1)*IF(TypeofResult&lt;&gt;"Average AC Unit",1/AverageTons,1)</f>
        <v>24.730020056190448</v>
      </c>
      <c r="F18" s="85">
        <f ca="1">DGET(DATA,"Observed Load",INDIRECT(LOOKUP!F25))*IF(TypeofResult="Aggregate",AggregateTons/1000,1)*IF(TypeofResult&lt;&gt;"Average AC Unit",1/AverageTons,1)</f>
        <v>24.730020056190448</v>
      </c>
      <c r="G18" s="85">
        <f t="shared" si="0"/>
        <v>0</v>
      </c>
      <c r="H18" s="4">
        <f ca="1">DGET(DATA,"Temperature",INDIRECT(LOOKUP!F25))</f>
        <v>86.014</v>
      </c>
      <c r="I18" s="85">
        <f ca="1">-DGET(DATA,"PCTILE10",INDIRECT(LOOKUP!F25))*IF(TypeofResult="Aggregate",AggregateTons/1000,1)*IF(TypeofResult&lt;&gt;"Average AC Unit",1/AverageTons,1)</f>
        <v>0</v>
      </c>
      <c r="J18" s="85">
        <f ca="1">-DGET(DATA,"PCTILE30",INDIRECT(LOOKUP!F25))*IF(TypeofResult="Aggregate",AggregateTons/1000,1)*IF(TypeofResult&lt;&gt;"Average AC Unit",1/AverageTons,1)</f>
        <v>0</v>
      </c>
      <c r="K18" s="85">
        <f ca="1">-DGET(DATA,"PCTILE50",INDIRECT(LOOKUP!F25))*IF(TypeofResult="Aggregate",AggregateTons/1000,1)*IF(TypeofResult&lt;&gt;"Average AC Unit",1/AverageTons,1)</f>
        <v>0</v>
      </c>
      <c r="L18" s="85">
        <f ca="1">-DGET(DATA,"PCTILE70",INDIRECT(LOOKUP!F25))*IF(TypeofResult="Aggregate",AggregateTons/1000,1)*IF(TypeofResult&lt;&gt;"Average AC Unit",1/AverageTons,1)</f>
        <v>0</v>
      </c>
      <c r="M18" s="85">
        <f ca="1">-DGET(DATA,"PCTILE90",INDIRECT(LOOKUP!F25))*IF(TypeofResult="Aggregate",AggregateTons/1000,1)*IF(TypeofResult&lt;&gt;"Average AC Unit",1/AverageTons,1)</f>
        <v>0</v>
      </c>
      <c r="N18" s="84"/>
      <c r="O18" s="71">
        <f t="shared" si="1"/>
        <v>16.013999999999996</v>
      </c>
      <c r="P18" s="71">
        <f>DGET(DATA,"Standard Error",criteria12)*IF(TypeofResult="Aggregate",AggregateTons/1000,1)*IF(TypeofResult&lt;&gt;"Average AC Unit",1/AverageTons,1)</f>
        <v>0.5741833537224383</v>
      </c>
      <c r="Q18" s="70">
        <f t="shared" si="2"/>
        <v>0.32968652369194673</v>
      </c>
    </row>
    <row r="19" spans="4:17" ht="19.5" customHeight="1">
      <c r="D19" s="92">
        <v>13</v>
      </c>
      <c r="E19" s="85">
        <f ca="1">DGET(DATA,"Reference Load",INDIRECT(LOOKUP!F26))*IF(TypeofResult="Aggregate",AggregateTons/1000,1)*IF(TypeofResult&lt;&gt;"Average AC Unit",1/AverageTons,1)</f>
        <v>27.847314352226945</v>
      </c>
      <c r="F19" s="85">
        <f ca="1">DGET(DATA,"Observed Load",INDIRECT(LOOKUP!F26))*IF(TypeofResult="Aggregate",AggregateTons/1000,1)*IF(TypeofResult&lt;&gt;"Average AC Unit",1/AverageTons,1)</f>
        <v>27.847314352226945</v>
      </c>
      <c r="G19" s="85">
        <f t="shared" si="0"/>
        <v>0</v>
      </c>
      <c r="H19" s="4">
        <f ca="1">DGET(DATA,"Temperature",INDIRECT(LOOKUP!F26))</f>
        <v>86.1618</v>
      </c>
      <c r="I19" s="85">
        <f ca="1">-DGET(DATA,"PCTILE10",INDIRECT(LOOKUP!F26))*IF(TypeofResult="Aggregate",AggregateTons/1000,1)*IF(TypeofResult&lt;&gt;"Average AC Unit",1/AverageTons,1)</f>
        <v>0</v>
      </c>
      <c r="J19" s="85">
        <f ca="1">-DGET(DATA,"PCTILE30",INDIRECT(LOOKUP!F26))*IF(TypeofResult="Aggregate",AggregateTons/1000,1)*IF(TypeofResult&lt;&gt;"Average AC Unit",1/AverageTons,1)</f>
        <v>0</v>
      </c>
      <c r="K19" s="85">
        <f ca="1">-DGET(DATA,"PCTILE50",INDIRECT(LOOKUP!F26))*IF(TypeofResult="Aggregate",AggregateTons/1000,1)*IF(TypeofResult&lt;&gt;"Average AC Unit",1/AverageTons,1)</f>
        <v>0</v>
      </c>
      <c r="L19" s="85">
        <f ca="1">-DGET(DATA,"PCTILE70",INDIRECT(LOOKUP!F26))*IF(TypeofResult="Aggregate",AggregateTons/1000,1)*IF(TypeofResult&lt;&gt;"Average AC Unit",1/AverageTons,1)</f>
        <v>0</v>
      </c>
      <c r="M19" s="85">
        <f ca="1">-DGET(DATA,"PCTILE90",INDIRECT(LOOKUP!F26))*IF(TypeofResult="Aggregate",AggregateTons/1000,1)*IF(TypeofResult&lt;&gt;"Average AC Unit",1/AverageTons,1)</f>
        <v>0</v>
      </c>
      <c r="N19" s="84"/>
      <c r="O19" s="71">
        <f t="shared" si="1"/>
        <v>16.1618</v>
      </c>
      <c r="P19" s="71">
        <f>DGET(DATA,"Standard Error",criteria13)*IF(TypeofResult="Aggregate",AggregateTons/1000,1)*IF(TypeofResult&lt;&gt;"Average AC Unit",1/AverageTons,1)</f>
        <v>0.5655995040701647</v>
      </c>
      <c r="Q19" s="70">
        <f t="shared" si="2"/>
        <v>0.31990279900441626</v>
      </c>
    </row>
    <row r="20" spans="4:17" ht="19.5" customHeight="1">
      <c r="D20" s="92">
        <v>14</v>
      </c>
      <c r="E20" s="85">
        <f ca="1">DGET(DATA,"Reference Load",INDIRECT(LOOKUP!F27))*IF(TypeofResult="Aggregate",AggregateTons/1000,1)*IF(TypeofResult&lt;&gt;"Average AC Unit",1/AverageTons,1)</f>
        <v>27.726516440974997</v>
      </c>
      <c r="F20" s="85">
        <f ca="1">DGET(DATA,"Observed Load",INDIRECT(LOOKUP!F27))*IF(TypeofResult="Aggregate",AggregateTons/1000,1)*IF(TypeofResult&lt;&gt;"Average AC Unit",1/AverageTons,1)</f>
        <v>22.942213872062222</v>
      </c>
      <c r="G20" s="85">
        <f t="shared" si="0"/>
        <v>4.784302568912775</v>
      </c>
      <c r="H20" s="4">
        <f ca="1">DGET(DATA,"Temperature",INDIRECT(LOOKUP!F27))</f>
        <v>86.3013</v>
      </c>
      <c r="I20" s="85">
        <f ca="1">-DGET(DATA,"PCTILE10",INDIRECT(LOOKUP!F27))*IF(TypeofResult="Aggregate",AggregateTons/1000,1)*IF(TypeofResult&lt;&gt;"Average AC Unit",1/AverageTons,1)</f>
        <v>5.5022389199056985</v>
      </c>
      <c r="J20" s="85">
        <f ca="1">-DGET(DATA,"PCTILE30",INDIRECT(LOOKUP!F27))*IF(TypeofResult="Aggregate",AggregateTons/1000,1)*IF(TypeofResult&lt;&gt;"Average AC Unit",1/AverageTons,1)</f>
        <v>5.07807194385936</v>
      </c>
      <c r="K20" s="85">
        <f ca="1">-DGET(DATA,"PCTILE50",INDIRECT(LOOKUP!F27))*IF(TypeofResult="Aggregate",AggregateTons/1000,1)*IF(TypeofResult&lt;&gt;"Average AC Unit",1/AverageTons,1)</f>
        <v>4.784293861711099</v>
      </c>
      <c r="L20" s="85">
        <f ca="1">-DGET(DATA,"PCTILE70",INDIRECT(LOOKUP!F27))*IF(TypeofResult="Aggregate",AggregateTons/1000,1)*IF(TypeofResult&lt;&gt;"Average AC Unit",1/AverageTons,1)</f>
        <v>4.490517230763118</v>
      </c>
      <c r="M20" s="85">
        <f ca="1">-DGET(DATA,"PCTILE90",INDIRECT(LOOKUP!F27))*IF(TypeofResult="Aggregate",AggregateTons/1000,1)*IF(TypeofResult&lt;&gt;"Average AC Unit",1/AverageTons,1)</f>
        <v>4.0663488035165</v>
      </c>
      <c r="N20" s="84"/>
      <c r="O20" s="71">
        <f t="shared" si="1"/>
        <v>16.301299999999998</v>
      </c>
      <c r="P20" s="71">
        <f>DGET(DATA,"Standard Error",criteria14)*IF(TypeofResult="Aggregate",AggregateTons/1000,1)*IF(TypeofResult&lt;&gt;"Average AC Unit",1/AverageTons,1)</f>
        <v>0.5602155510338275</v>
      </c>
      <c r="Q20" s="70">
        <f t="shared" si="2"/>
        <v>0.31384146362013493</v>
      </c>
    </row>
    <row r="21" spans="4:17" ht="19.5" customHeight="1">
      <c r="D21" s="92">
        <v>15</v>
      </c>
      <c r="E21" s="85">
        <f ca="1">DGET(DATA,"Reference Load",INDIRECT(LOOKUP!F28))*IF(TypeofResult="Aggregate",AggregateTons/1000,1)*IF(TypeofResult&lt;&gt;"Average AC Unit",1/AverageTons,1)</f>
        <v>27.003078589723113</v>
      </c>
      <c r="F21" s="85">
        <f ca="1">DGET(DATA,"Observed Load",INDIRECT(LOOKUP!F28))*IF(TypeofResult="Aggregate",AggregateTons/1000,1)*IF(TypeofResult&lt;&gt;"Average AC Unit",1/AverageTons,1)</f>
        <v>21.992620969278583</v>
      </c>
      <c r="G21" s="85">
        <f t="shared" si="0"/>
        <v>5.01045762044453</v>
      </c>
      <c r="H21" s="4">
        <f ca="1">DGET(DATA,"Temperature",INDIRECT(LOOKUP!F28))</f>
        <v>86.3126</v>
      </c>
      <c r="I21" s="85">
        <f ca="1">-DGET(DATA,"PCTILE10",INDIRECT(LOOKUP!F28))*IF(TypeofResult="Aggregate",AggregateTons/1000,1)*IF(TypeofResult&lt;&gt;"Average AC Unit",1/AverageTons,1)</f>
        <v>5.737896430866544</v>
      </c>
      <c r="J21" s="85">
        <f ca="1">-DGET(DATA,"PCTILE30",INDIRECT(LOOKUP!F28))*IF(TypeofResult="Aggregate",AggregateTons/1000,1)*IF(TypeofResult&lt;&gt;"Average AC Unit",1/AverageTons,1)</f>
        <v>5.326127058806574</v>
      </c>
      <c r="K21" s="85">
        <f ca="1">-DGET(DATA,"PCTILE50",INDIRECT(LOOKUP!F28))*IF(TypeofResult="Aggregate",AggregateTons/1000,1)*IF(TypeofResult&lt;&gt;"Average AC Unit",1/AverageTons,1)</f>
        <v>5.010463425245645</v>
      </c>
      <c r="L21" s="85">
        <f ca="1">-DGET(DATA,"PCTILE70",INDIRECT(LOOKUP!F28))*IF(TypeofResult="Aggregate",AggregateTons/1000,1)*IF(TypeofResult&lt;&gt;"Average AC Unit",1/AverageTons,1)</f>
        <v>4.755745849815997</v>
      </c>
      <c r="M21" s="85">
        <f ca="1">-DGET(DATA,"PCTILE90",INDIRECT(LOOKUP!F28))*IF(TypeofResult="Aggregate",AggregateTons/1000,1)*IF(TypeofResult&lt;&gt;"Average AC Unit",1/AverageTons,1)</f>
        <v>4.343976477756028</v>
      </c>
      <c r="N21" s="84"/>
      <c r="O21" s="71">
        <f t="shared" si="1"/>
        <v>16.312600000000003</v>
      </c>
      <c r="P21" s="71">
        <f>DGET(DATA,"Standard Error",criteria15)*IF(TypeofResult="Aggregate",AggregateTons/1000,1)*IF(TypeofResult&lt;&gt;"Average AC Unit",1/AverageTons,1)</f>
        <v>0.5438416582820772</v>
      </c>
      <c r="Q21" s="70">
        <f t="shared" si="2"/>
        <v>0.29576374928299964</v>
      </c>
    </row>
    <row r="22" spans="1:17" ht="19.5" customHeight="1">
      <c r="A22" s="100"/>
      <c r="B22" s="100"/>
      <c r="D22" s="92">
        <v>16</v>
      </c>
      <c r="E22" s="85">
        <f ca="1">DGET(DATA,"Reference Load",INDIRECT(LOOKUP!F29))*IF(TypeofResult="Aggregate",AggregateTons/1000,1)*IF(TypeofResult&lt;&gt;"Average AC Unit",1/AverageTons,1)</f>
        <v>25.90874297107848</v>
      </c>
      <c r="F22" s="85">
        <f ca="1">DGET(DATA,"Observed Load",INDIRECT(LOOKUP!F29))*IF(TypeofResult="Aggregate",AggregateTons/1000,1)*IF(TypeofResult&lt;&gt;"Average AC Unit",1/AverageTons,1)</f>
        <v>20.746185049356725</v>
      </c>
      <c r="G22" s="85">
        <f t="shared" si="0"/>
        <v>5.162557921721753</v>
      </c>
      <c r="H22" s="4">
        <f ca="1">DGET(DATA,"Temperature",INDIRECT(LOOKUP!F29))</f>
        <v>84.9118</v>
      </c>
      <c r="I22" s="85">
        <f ca="1">-DGET(DATA,"PCTILE10",INDIRECT(LOOKUP!F29))*IF(TypeofResult="Aggregate",AggregateTons/1000,1)*IF(TypeofResult&lt;&gt;"Average AC Unit",1/AverageTons,1)</f>
        <v>5.863963650332759</v>
      </c>
      <c r="J22" s="85">
        <f ca="1">-DGET(DATA,"PCTILE30",INDIRECT(LOOKUP!F29))*IF(TypeofResult="Aggregate",AggregateTons/1000,1)*IF(TypeofResult&lt;&gt;"Average AC Unit",1/AverageTons,1)</f>
        <v>5.4573242712602426</v>
      </c>
      <c r="K22" s="85">
        <f ca="1">-DGET(DATA,"PCTILE50",INDIRECT(LOOKUP!F29))*IF(TypeofResult="Aggregate",AggregateTons/1000,1)*IF(TypeofResult&lt;&gt;"Average AC Unit",1/AverageTons,1)</f>
        <v>5.1625492145200775</v>
      </c>
      <c r="L22" s="85">
        <f ca="1">-DGET(DATA,"PCTILE70",INDIRECT(LOOKUP!F29))*IF(TypeofResult="Aggregate",AggregateTons/1000,1)*IF(TypeofResult&lt;&gt;"Average AC Unit",1/AverageTons,1)</f>
        <v>4.894049590037575</v>
      </c>
      <c r="M22" s="85">
        <f ca="1">-DGET(DATA,"PCTILE90",INDIRECT(LOOKUP!F29))*IF(TypeofResult="Aggregate",AggregateTons/1000,1)*IF(TypeofResult&lt;&gt;"Average AC Unit",1/AverageTons,1)</f>
        <v>4.487410210965059</v>
      </c>
      <c r="N22" s="84"/>
      <c r="O22" s="71">
        <f t="shared" si="1"/>
        <v>14.9118</v>
      </c>
      <c r="P22" s="71">
        <f>DGET(DATA,"Standard Error",criteria16)*IF(TypeofResult="Aggregate",AggregateTons/1000,1)*IF(TypeofResult&lt;&gt;"Average AC Unit",1/AverageTons,1)</f>
        <v>0.5370660041778564</v>
      </c>
      <c r="Q22" s="70">
        <f t="shared" si="2"/>
        <v>0.2884398928435693</v>
      </c>
    </row>
    <row r="23" spans="1:17" ht="19.5" customHeight="1">
      <c r="A23" s="100"/>
      <c r="B23" s="100"/>
      <c r="D23" s="92">
        <v>17</v>
      </c>
      <c r="E23" s="85">
        <f ca="1">DGET(DATA,"Reference Load",INDIRECT(LOOKUP!F30))*IF(TypeofResult="Aggregate",AggregateTons/1000,1)*IF(TypeofResult&lt;&gt;"Average AC Unit",1/AverageTons,1)</f>
        <v>23.641576310679923</v>
      </c>
      <c r="F23" s="85">
        <f ca="1">DGET(DATA,"Observed Load",INDIRECT(LOOKUP!F30))*IF(TypeofResult="Aggregate",AggregateTons/1000,1)*IF(TypeofResult&lt;&gt;"Average AC Unit",1/AverageTons,1)</f>
        <v>18.533104623369027</v>
      </c>
      <c r="G23" s="85">
        <f t="shared" si="0"/>
        <v>5.108471687310896</v>
      </c>
      <c r="H23" s="4">
        <f ca="1">DGET(DATA,"Temperature",INDIRECT(LOOKUP!F30))</f>
        <v>83.1372</v>
      </c>
      <c r="I23" s="85">
        <f ca="1">-DGET(DATA,"PCTILE10",INDIRECT(LOOKUP!F30))*IF(TypeofResult="Aggregate",AggregateTons/1000,1)*IF(TypeofResult&lt;&gt;"Average AC Unit",1/AverageTons,1)</f>
        <v>5.9270545824769</v>
      </c>
      <c r="J23" s="85">
        <f ca="1">-DGET(DATA,"PCTILE30",INDIRECT(LOOKUP!F30))*IF(TypeofResult="Aggregate",AggregateTons/1000,1)*IF(TypeofResult&lt;&gt;"Average AC Unit",1/AverageTons,1)</f>
        <v>5.53170409037734</v>
      </c>
      <c r="K23" s="85">
        <f ca="1">-DGET(DATA,"PCTILE50",INDIRECT(LOOKUP!F30))*IF(TypeofResult="Aggregate",AggregateTons/1000,1)*IF(TypeofResult&lt;&gt;"Average AC Unit",1/AverageTons,1)</f>
        <v>5.108471687310894</v>
      </c>
      <c r="L23" s="85">
        <f ca="1">-DGET(DATA,"PCTILE70",INDIRECT(LOOKUP!F30))*IF(TypeofResult="Aggregate",AggregateTons/1000,1)*IF(TypeofResult&lt;&gt;"Average AC Unit",1/AverageTons,1)</f>
        <v>4.984067543364799</v>
      </c>
      <c r="M23" s="85">
        <f ca="1">-DGET(DATA,"PCTILE90",INDIRECT(LOOKUP!F30))*IF(TypeofResult="Aggregate",AggregateTons/1000,1)*IF(TypeofResult&lt;&gt;"Average AC Unit",1/AverageTons,1)</f>
        <v>4.58871705126524</v>
      </c>
      <c r="N23" s="84"/>
      <c r="O23" s="71">
        <f t="shared" si="1"/>
        <v>13.137200000000007</v>
      </c>
      <c r="P23" s="71">
        <f>DGET(DATA,"Standard Error",criteria17)*IF(TypeofResult="Aggregate",AggregateTons/1000,1)*IF(TypeofResult&lt;&gt;"Average AC Unit",1/AverageTons,1)</f>
        <v>0.522154921307677</v>
      </c>
      <c r="Q23" s="70">
        <f t="shared" si="2"/>
        <v>0.2726457618458264</v>
      </c>
    </row>
    <row r="24" spans="1:17" ht="19.5" customHeight="1">
      <c r="A24" s="100"/>
      <c r="B24" s="100"/>
      <c r="C24" s="36"/>
      <c r="D24" s="92">
        <v>18</v>
      </c>
      <c r="E24" s="85">
        <f ca="1">DGET(DATA,"Reference Load",INDIRECT(LOOKUP!F31))*IF(TypeofResult="Aggregate",AggregateTons/1000,1)*IF(TypeofResult&lt;&gt;"Average AC Unit",1/AverageTons,1)</f>
        <v>19.90852322411829</v>
      </c>
      <c r="F24" s="85">
        <f ca="1">DGET(DATA,"Observed Load",INDIRECT(LOOKUP!F31))*IF(TypeofResult="Aggregate",AggregateTons/1000,1)*IF(TypeofResult&lt;&gt;"Average AC Unit",1/AverageTons,1)</f>
        <v>15.166087783264361</v>
      </c>
      <c r="G24" s="85">
        <f t="shared" si="0"/>
        <v>4.74243544085393</v>
      </c>
      <c r="H24" s="4">
        <f ca="1">DGET(DATA,"Temperature",INDIRECT(LOOKUP!F31))</f>
        <v>81.0648</v>
      </c>
      <c r="I24" s="85">
        <f ca="1">-DGET(DATA,"PCTILE10",INDIRECT(LOOKUP!F31))*IF(TypeofResult="Aggregate",AggregateTons/1000,1)*IF(TypeofResult&lt;&gt;"Average AC Unit",1/AverageTons,1)</f>
        <v>5.400014921028977</v>
      </c>
      <c r="J24" s="85">
        <f ca="1">-DGET(DATA,"PCTILE30",INDIRECT(LOOKUP!F31))*IF(TypeofResult="Aggregate",AggregateTons/1000,1)*IF(TypeofResult&lt;&gt;"Average AC Unit",1/AverageTons,1)</f>
        <v>5.011511191847326</v>
      </c>
      <c r="K24" s="85">
        <f ca="1">-DGET(DATA,"PCTILE50",INDIRECT(LOOKUP!F31))*IF(TypeofResult="Aggregate",AggregateTons/1000,1)*IF(TypeofResult&lt;&gt;"Average AC Unit",1/AverageTons,1)</f>
        <v>4.742433989653647</v>
      </c>
      <c r="L24" s="85">
        <f ca="1">-DGET(DATA,"PCTILE70",INDIRECT(LOOKUP!F31))*IF(TypeofResult="Aggregate",AggregateTons/1000,1)*IF(TypeofResult&lt;&gt;"Average AC Unit",1/AverageTons,1)</f>
        <v>4.4733567874599665</v>
      </c>
      <c r="M24" s="85">
        <f ca="1">-DGET(DATA,"PCTILE90",INDIRECT(LOOKUP!F31))*IF(TypeofResult="Aggregate",AggregateTons/1000,1)*IF(TypeofResult&lt;&gt;"Average AC Unit",1/AverageTons,1)</f>
        <v>4.084854509478594</v>
      </c>
      <c r="N24" s="84"/>
      <c r="O24" s="71">
        <f t="shared" si="1"/>
        <v>11.064800000000005</v>
      </c>
      <c r="P24" s="71">
        <f>DGET(DATA,"Standard Error",criteria18)*IF(TypeofResult="Aggregate",AggregateTons/1000,1)*IF(TypeofResult&lt;&gt;"Average AC Unit",1/AverageTons,1)</f>
        <v>0.5131124923671332</v>
      </c>
      <c r="Q24" s="70">
        <f t="shared" si="2"/>
        <v>0.2632844298232113</v>
      </c>
    </row>
    <row r="25" spans="3:17" ht="19.5" customHeight="1">
      <c r="C25" s="36"/>
      <c r="D25" s="92">
        <v>19</v>
      </c>
      <c r="E25" s="85">
        <f ca="1">DGET(DATA,"Reference Load",INDIRECT(LOOKUP!F32))*IF(TypeofResult="Aggregate",AggregateTons/1000,1)*IF(TypeofResult&lt;&gt;"Average AC Unit",1/AverageTons,1)</f>
        <v>13.680119647635829</v>
      </c>
      <c r="F25" s="85">
        <f ca="1">DGET(DATA,"Observed Load",INDIRECT(LOOKUP!F32))*IF(TypeofResult="Aggregate",AggregateTons/1000,1)*IF(TypeofResult&lt;&gt;"Average AC Unit",1/AverageTons,1)</f>
        <v>15.521515755679383</v>
      </c>
      <c r="G25" s="85">
        <f t="shared" si="0"/>
        <v>-1.8413961080435541</v>
      </c>
      <c r="H25" s="4">
        <f ca="1">DGET(DATA,"Temperature",INDIRECT(LOOKUP!F32))</f>
        <v>78.3046</v>
      </c>
      <c r="I25" s="85">
        <f ca="1">-DGET(DATA,"PCTILE10",INDIRECT(LOOKUP!F32))*IF(TypeofResult="Aggregate",AggregateTons/1000,1)*IF(TypeofResult&lt;&gt;"Average AC Unit",1/AverageTons,1)</f>
        <v>-1.1950082844227419</v>
      </c>
      <c r="J25" s="85">
        <f ca="1">-DGET(DATA,"PCTILE30",INDIRECT(LOOKUP!F32))*IF(TypeofResult="Aggregate",AggregateTons/1000,1)*IF(TypeofResult&lt;&gt;"Average AC Unit",1/AverageTons,1)</f>
        <v>-1.576901796332017</v>
      </c>
      <c r="K25" s="85">
        <f ca="1">-DGET(DATA,"PCTILE50",INDIRECT(LOOKUP!F32))*IF(TypeofResult="Aggregate",AggregateTons/1000,1)*IF(TypeofResult&lt;&gt;"Average AC Unit",1/AverageTons,1)</f>
        <v>-1.8413990104441114</v>
      </c>
      <c r="L25" s="85">
        <f ca="1">-DGET(DATA,"PCTILE70",INDIRECT(LOOKUP!F32))*IF(TypeofResult="Aggregate",AggregateTons/1000,1)*IF(TypeofResult&lt;&gt;"Average AC Unit",1/AverageTons,1)</f>
        <v>-2.1058962245562056</v>
      </c>
      <c r="M25" s="85">
        <f ca="1">-DGET(DATA,"PCTILE90",INDIRECT(LOOKUP!F32))*IF(TypeofResult="Aggregate",AggregateTons/1000,1)*IF(TypeofResult&lt;&gt;"Average AC Unit",1/AverageTons,1)</f>
        <v>-2.4877882852652013</v>
      </c>
      <c r="N25" s="84"/>
      <c r="O25" s="71">
        <f t="shared" si="1"/>
        <v>8.304599999999994</v>
      </c>
      <c r="P25" s="71">
        <f>DGET(DATA,"Standard Error",criteria19)*IF(TypeofResult="Aggregate",AggregateTons/1000,1)*IF(TypeofResult&lt;&gt;"Average AC Unit",1/AverageTons,1)</f>
        <v>0.5043806202863673</v>
      </c>
      <c r="Q25" s="70">
        <f t="shared" si="2"/>
        <v>0.25439981012046065</v>
      </c>
    </row>
    <row r="26" spans="1:17" ht="19.5" customHeight="1">
      <c r="A26" s="65"/>
      <c r="B26" s="65"/>
      <c r="C26" s="36"/>
      <c r="D26" s="92">
        <v>20</v>
      </c>
      <c r="E26" s="85">
        <f ca="1">DGET(DATA,"Reference Load",INDIRECT(LOOKUP!F33))*IF(TypeofResult="Aggregate",AggregateTons/1000,1)*IF(TypeofResult&lt;&gt;"Average AC Unit",1/AverageTons,1)</f>
        <v>10.405181465255044</v>
      </c>
      <c r="F26" s="85">
        <f ca="1">DGET(DATA,"Observed Load",INDIRECT(LOOKUP!F33))*IF(TypeofResult="Aggregate",AggregateTons/1000,1)*IF(TypeofResult&lt;&gt;"Average AC Unit",1/AverageTons,1)</f>
        <v>11.676073012284276</v>
      </c>
      <c r="G26" s="85">
        <f t="shared" si="0"/>
        <v>-1.2708915470292315</v>
      </c>
      <c r="H26" s="4">
        <f ca="1">DGET(DATA,"Temperature",INDIRECT(LOOKUP!F33))</f>
        <v>75.6809</v>
      </c>
      <c r="I26" s="85">
        <f ca="1">-DGET(DATA,"PCTILE10",INDIRECT(LOOKUP!F33))*IF(TypeofResult="Aggregate",AggregateTons/1000,1)*IF(TypeofResult&lt;&gt;"Average AC Unit",1/AverageTons,1)</f>
        <v>-0.5833433298856084</v>
      </c>
      <c r="J26" s="85">
        <f ca="1">-DGET(DATA,"PCTILE30",INDIRECT(LOOKUP!F33))*IF(TypeofResult="Aggregate",AggregateTons/1000,1)*IF(TypeofResult&lt;&gt;"Average AC Unit",1/AverageTons,1)</f>
        <v>-0.9601460312149721</v>
      </c>
      <c r="K26" s="85">
        <f ca="1">-DGET(DATA,"PCTILE50",INDIRECT(LOOKUP!F33))*IF(TypeofResult="Aggregate",AggregateTons/1000,1)*IF(TypeofResult&lt;&gt;"Average AC Unit",1/AverageTons,1)</f>
        <v>-1.2708915470292317</v>
      </c>
      <c r="L26" s="85">
        <f ca="1">-DGET(DATA,"PCTILE70",INDIRECT(LOOKUP!F33))*IF(TypeofResult="Aggregate",AggregateTons/1000,1)*IF(TypeofResult&lt;&gt;"Average AC Unit",1/AverageTons,1)</f>
        <v>-1.4820905284821455</v>
      </c>
      <c r="M26" s="85">
        <f ca="1">-DGET(DATA,"PCTILE90",INDIRECT(LOOKUP!F33))*IF(TypeofResult="Aggregate",AggregateTons/1000,1)*IF(TypeofResult&lt;&gt;"Average AC Unit",1/AverageTons,1)</f>
        <v>-1.8588917786112298</v>
      </c>
      <c r="N26" s="84"/>
      <c r="O26" s="71">
        <f t="shared" si="1"/>
        <v>5.680899999999994</v>
      </c>
      <c r="P26" s="71">
        <f>DGET(DATA,"Standard Error",criteria20)*IF(TypeofResult="Aggregate",AggregateTons/1000,1)*IF(TypeofResult&lt;&gt;"Average AC Unit",1/AverageTons,1)</f>
        <v>0.49765866059248204</v>
      </c>
      <c r="Q26" s="70">
        <f t="shared" si="2"/>
        <v>0.24766414246270324</v>
      </c>
    </row>
    <row r="27" spans="2:17" ht="19.5" customHeight="1">
      <c r="B27" s="65"/>
      <c r="D27" s="92">
        <v>21</v>
      </c>
      <c r="E27" s="85">
        <f ca="1">DGET(DATA,"Reference Load",INDIRECT(LOOKUP!F34))*IF(TypeofResult="Aggregate",AggregateTons/1000,1)*IF(TypeofResult&lt;&gt;"Average AC Unit",1/AverageTons,1)</f>
        <v>7.540140606573885</v>
      </c>
      <c r="F27" s="85">
        <f ca="1">DGET(DATA,"Observed Load",INDIRECT(LOOKUP!F34))*IF(TypeofResult="Aggregate",AggregateTons/1000,1)*IF(TypeofResult&lt;&gt;"Average AC Unit",1/AverageTons,1)</f>
        <v>8.372033910701964</v>
      </c>
      <c r="G27" s="85">
        <f t="shared" si="0"/>
        <v>-0.8318933041280783</v>
      </c>
      <c r="H27" s="4">
        <f ca="1">DGET(DATA,"Temperature",INDIRECT(LOOKUP!F34))</f>
        <v>74.6423</v>
      </c>
      <c r="I27" s="85">
        <f ca="1">-DGET(DATA,"PCTILE10",INDIRECT(LOOKUP!F34))*IF(TypeofResult="Aggregate",AggregateTons/1000,1)*IF(TypeofResult&lt;&gt;"Average AC Unit",1/AverageTons,1)</f>
        <v>-0.16962209344993184</v>
      </c>
      <c r="J27" s="85">
        <f ca="1">-DGET(DATA,"PCTILE30",INDIRECT(LOOKUP!F34))*IF(TypeofResult="Aggregate",AggregateTons/1000,1)*IF(TypeofResult&lt;&gt;"Average AC Unit",1/AverageTons,1)</f>
        <v>-0.5420145971303928</v>
      </c>
      <c r="K27" s="85">
        <f ca="1">-DGET(DATA,"PCTILE50",INDIRECT(LOOKUP!F34))*IF(TypeofResult="Aggregate",AggregateTons/1000,1)*IF(TypeofResult&lt;&gt;"Average AC Unit",1/AverageTons,1)</f>
        <v>-0.8318933041280772</v>
      </c>
      <c r="L27" s="85">
        <f ca="1">-DGET(DATA,"PCTILE70",INDIRECT(LOOKUP!F34))*IF(TypeofResult="Aggregate",AggregateTons/1000,1)*IF(TypeofResult&lt;&gt;"Average AC Unit",1/AverageTons,1)</f>
        <v>-1.0578524436221195</v>
      </c>
      <c r="M27" s="85">
        <f ca="1">-DGET(DATA,"PCTILE90",INDIRECT(LOOKUP!F34))*IF(TypeofResult="Aggregate",AggregateTons/1000,1)*IF(TypeofResult&lt;&gt;"Average AC Unit",1/AverageTons,1)</f>
        <v>-1.4302449473025804</v>
      </c>
      <c r="N27" s="84"/>
      <c r="O27" s="71">
        <f t="shared" si="1"/>
        <v>4.642300000000006</v>
      </c>
      <c r="P27" s="71">
        <f>DGET(DATA,"Standard Error",criteria21)*IF(TypeofResult="Aggregate",AggregateTons/1000,1)*IF(TypeofResult&lt;&gt;"Average AC Unit",1/AverageTons,1)</f>
        <v>0.4918349938715059</v>
      </c>
      <c r="Q27" s="70">
        <f t="shared" si="2"/>
        <v>0.24190166119658427</v>
      </c>
    </row>
    <row r="28" spans="1:17" ht="19.5" customHeight="1">
      <c r="A28" s="65"/>
      <c r="B28" s="65"/>
      <c r="D28" s="92">
        <v>22</v>
      </c>
      <c r="E28" s="85">
        <f ca="1">DGET(DATA,"Reference Load",INDIRECT(LOOKUP!F35))*IF(TypeofResult="Aggregate",AggregateTons/1000,1)*IF(TypeofResult&lt;&gt;"Average AC Unit",1/AverageTons,1)</f>
        <v>5.5200538545348286</v>
      </c>
      <c r="F28" s="85">
        <f ca="1">DGET(DATA,"Observed Load",INDIRECT(LOOKUP!F35))*IF(TypeofResult="Aggregate",AggregateTons/1000,1)*IF(TypeofResult&lt;&gt;"Average AC Unit",1/AverageTons,1)</f>
        <v>6.068009665608824</v>
      </c>
      <c r="G28" s="85">
        <f t="shared" si="0"/>
        <v>-0.5479558110739955</v>
      </c>
      <c r="H28" s="4">
        <f ca="1">DGET(DATA,"Temperature",INDIRECT(LOOKUP!F35))</f>
        <v>73.6125</v>
      </c>
      <c r="I28" s="85">
        <f ca="1">-DGET(DATA,"PCTILE10",INDIRECT(LOOKUP!F35))*IF(TypeofResult="Aggregate",AggregateTons/1000,1)*IF(TypeofResult&lt;&gt;"Average AC Unit",1/AverageTons,1)</f>
        <v>0.12538370413464725</v>
      </c>
      <c r="J28" s="85">
        <f ca="1">-DGET(DATA,"PCTILE30",INDIRECT(LOOKUP!F35))*IF(TypeofResult="Aggregate",AggregateTons/1000,1)*IF(TypeofResult&lt;&gt;"Average AC Unit",1/AverageTons,1)</f>
        <v>-0.2479883597343657</v>
      </c>
      <c r="K28" s="85">
        <f ca="1">-DGET(DATA,"PCTILE50",INDIRECT(LOOKUP!F35))*IF(TypeofResult="Aggregate",AggregateTons/1000,1)*IF(TypeofResult&lt;&gt;"Average AC Unit",1/AverageTons,1)</f>
        <v>-0.5479558110739954</v>
      </c>
      <c r="L28" s="85">
        <f ca="1">-DGET(DATA,"PCTILE70",INDIRECT(LOOKUP!F35))*IF(TypeofResult="Aggregate",AggregateTons/1000,1)*IF(TypeofResult&lt;&gt;"Average AC Unit",1/AverageTons,1)</f>
        <v>-0.7651816272869922</v>
      </c>
      <c r="M28" s="85">
        <f ca="1">-DGET(DATA,"PCTILE90",INDIRECT(LOOKUP!F35))*IF(TypeofResult="Aggregate",AggregateTons/1000,1)*IF(TypeofResult&lt;&gt;"Average AC Unit",1/AverageTons,1)</f>
        <v>-1.1385536911560052</v>
      </c>
      <c r="N28" s="84"/>
      <c r="O28" s="71">
        <f t="shared" si="1"/>
        <v>3.612499999999997</v>
      </c>
      <c r="P28" s="71">
        <f>DGET(DATA,"Standard Error",criteria22)*IF(TypeofResult="Aggregate",AggregateTons/1000,1)*IF(TypeofResult&lt;&gt;"Average AC Unit",1/AverageTons,1)</f>
        <v>0.4931280133203945</v>
      </c>
      <c r="Q28" s="70">
        <f t="shared" si="2"/>
        <v>0.2431752375213192</v>
      </c>
    </row>
    <row r="29" spans="1:17" ht="19.5" customHeight="1">
      <c r="A29" s="65"/>
      <c r="B29" s="65"/>
      <c r="D29" s="92">
        <v>23</v>
      </c>
      <c r="E29" s="85">
        <f ca="1">DGET(DATA,"Reference Load",INDIRECT(LOOKUP!F36))*IF(TypeofResult="Aggregate",AggregateTons/1000,1)*IF(TypeofResult&lt;&gt;"Average AC Unit",1/AverageTons,1)</f>
        <v>4.218489738401548</v>
      </c>
      <c r="F29" s="85">
        <f ca="1">DGET(DATA,"Observed Load",INDIRECT(LOOKUP!F36))*IF(TypeofResult="Aggregate",AggregateTons/1000,1)*IF(TypeofResult&lt;&gt;"Average AC Unit",1/AverageTons,1)</f>
        <v>4.599476250136239</v>
      </c>
      <c r="G29" s="85">
        <f t="shared" si="0"/>
        <v>-0.3809865117346911</v>
      </c>
      <c r="H29" s="4">
        <f ca="1">DGET(DATA,"Temperature",INDIRECT(LOOKUP!F36))</f>
        <v>72.8224</v>
      </c>
      <c r="I29" s="85">
        <f ca="1">-DGET(DATA,"PCTILE10",INDIRECT(LOOKUP!F36))*IF(TypeofResult="Aggregate",AggregateTons/1000,1)*IF(TypeofResult&lt;&gt;"Average AC Unit",1/AverageTons,1)</f>
        <v>0.25950943875201576</v>
      </c>
      <c r="J29" s="85">
        <f ca="1">-DGET(DATA,"PCTILE30",INDIRECT(LOOKUP!F36))*IF(TypeofResult="Aggregate",AggregateTons/1000,1)*IF(TypeofResult&lt;&gt;"Average AC Unit",1/AverageTons,1)</f>
        <v>-0.1175631858293045</v>
      </c>
      <c r="K29" s="85">
        <f ca="1">-DGET(DATA,"PCTILE50",INDIRECT(LOOKUP!F36))*IF(TypeofResult="Aggregate",AggregateTons/1000,1)*IF(TypeofResult&lt;&gt;"Average AC Unit",1/AverageTons,1)</f>
        <v>-0.38098651173469</v>
      </c>
      <c r="L29" s="85">
        <f ca="1">-DGET(DATA,"PCTILE70",INDIRECT(LOOKUP!F36))*IF(TypeofResult="Aggregate",AggregateTons/1000,1)*IF(TypeofResult&lt;&gt;"Average AC Unit",1/AverageTons,1)</f>
        <v>-0.6398806415682672</v>
      </c>
      <c r="M29" s="85">
        <f ca="1">-DGET(DATA,"PCTILE90",INDIRECT(LOOKUP!F36))*IF(TypeofResult="Aggregate",AggregateTons/1000,1)*IF(TypeofResult&lt;&gt;"Average AC Unit",1/AverageTons,1)</f>
        <v>-1.0169518149493082</v>
      </c>
      <c r="N29" s="84"/>
      <c r="O29" s="71">
        <f t="shared" si="1"/>
        <v>2.822400000000002</v>
      </c>
      <c r="P29" s="71">
        <f>DGET(DATA,"Standard Error",criteria23)*IF(TypeofResult="Aggregate",AggregateTons/1000,1)*IF(TypeofResult&lt;&gt;"Average AC Unit",1/AverageTons,1)</f>
        <v>0.4980142046609194</v>
      </c>
      <c r="Q29" s="70">
        <f t="shared" si="2"/>
        <v>0.2480181480440481</v>
      </c>
    </row>
    <row r="30" spans="1:17" ht="19.5" customHeight="1">
      <c r="A30" s="65"/>
      <c r="B30" s="65"/>
      <c r="D30" s="92">
        <v>24</v>
      </c>
      <c r="E30" s="85">
        <f ca="1">DGET(DATA,"Reference Load",INDIRECT(LOOKUP!F37))*IF(TypeofResult="Aggregate",AggregateTons/1000,1)*IF(TypeofResult&lt;&gt;"Average AC Unit",1/AverageTons,1)</f>
        <v>3.573789660705605</v>
      </c>
      <c r="F30" s="85">
        <f ca="1">DGET(DATA,"Observed Load",INDIRECT(LOOKUP!F37))*IF(TypeofResult="Aggregate",AggregateTons/1000,1)*IF(TypeofResult&lt;&gt;"Average AC Unit",1/AverageTons,1)</f>
        <v>3.873310142359199</v>
      </c>
      <c r="G30" s="85">
        <f t="shared" si="0"/>
        <v>-0.29952048165359413</v>
      </c>
      <c r="H30" s="4">
        <f ca="1">DGET(DATA,"Temperature",INDIRECT(LOOKUP!F37))</f>
        <v>72.2535</v>
      </c>
      <c r="I30" s="85">
        <f ca="1">-DGET(DATA,"PCTILE10",INDIRECT(LOOKUP!F37))*IF(TypeofResult="Aggregate",AggregateTons/1000,1)*IF(TypeofResult&lt;&gt;"Average AC Unit",1/AverageTons,1)</f>
        <v>0.38659685201460375</v>
      </c>
      <c r="J30" s="85">
        <f ca="1">-DGET(DATA,"PCTILE30",INDIRECT(LOOKUP!F37))*IF(TypeofResult="Aggregate",AggregateTons/1000,1)*IF(TypeofResult&lt;&gt;"Average AC Unit",1/AverageTons,1)</f>
        <v>0.004629328891082462</v>
      </c>
      <c r="K30" s="85">
        <f ca="1">-DGET(DATA,"PCTILE50",INDIRECT(LOOKUP!F37))*IF(TypeofResult="Aggregate",AggregateTons/1000,1)*IF(TypeofResult&lt;&gt;"Average AC Unit",1/AverageTons,1)</f>
        <v>-0.299520481653594</v>
      </c>
      <c r="L30" s="85">
        <f ca="1">-DGET(DATA,"PCTILE70",INDIRECT(LOOKUP!F37))*IF(TypeofResult="Aggregate",AggregateTons/1000,1)*IF(TypeofResult&lt;&gt;"Average AC Unit",1/AverageTons,1)</f>
        <v>-0.5244695857532183</v>
      </c>
      <c r="M30" s="85">
        <f ca="1">-DGET(DATA,"PCTILE90",INDIRECT(LOOKUP!F37))*IF(TypeofResult="Aggregate",AggregateTons/1000,1)*IF(TypeofResult&lt;&gt;"Average AC Unit",1/AverageTons,1)</f>
        <v>-0.9064371088767396</v>
      </c>
      <c r="N30" s="84"/>
      <c r="O30" s="71">
        <f t="shared" si="1"/>
        <v>2.2535000000000025</v>
      </c>
      <c r="P30" s="71">
        <f>DGET(DATA,"Standard Error",criteria24)*IF(TypeofResult="Aggregate",AggregateTons/1000,1)*IF(TypeofResult&lt;&gt;"Average AC Unit",1/AverageTons,1)</f>
        <v>0.5044793019053622</v>
      </c>
      <c r="Q30" s="70">
        <f t="shared" si="2"/>
        <v>0.25449936605092155</v>
      </c>
    </row>
    <row r="31" spans="1:17" ht="26.25" customHeight="1">
      <c r="A31" s="65"/>
      <c r="B31" s="65"/>
      <c r="D31" s="37"/>
      <c r="E31" s="101" t="str">
        <f>IF(TypeofResult="Aggregate","Reference Energy Use (MWh)","Reference Energy Use (kWh)")</f>
        <v>Reference Energy Use (MWh)</v>
      </c>
      <c r="F31" s="101" t="str">
        <f>IF(TypeofResult="Aggregate","Observed Energy Use (MWh)","Observed Energy Use (kWh)")</f>
        <v>Observed Energy Use (MWh)</v>
      </c>
      <c r="G31" s="101" t="str">
        <f>IF(TypeofResult="Aggregate","Change in Energy Use (MWh)","Change in Energy Use (kWh)")</f>
        <v>Change in Energy Use (MWh)</v>
      </c>
      <c r="H31" s="101" t="s">
        <v>40</v>
      </c>
      <c r="I31" s="38" t="s">
        <v>23</v>
      </c>
      <c r="J31" s="39"/>
      <c r="K31" s="39"/>
      <c r="L31" s="39"/>
      <c r="M31" s="40"/>
      <c r="P31" s="73">
        <f>SQRT(Q31)</f>
        <v>2.5701067466161733</v>
      </c>
      <c r="Q31" s="73">
        <f>SUM(Q7:Q30)</f>
        <v>6.60544868900197</v>
      </c>
    </row>
    <row r="32" spans="1:13" ht="26.25" customHeight="1">
      <c r="A32" s="100"/>
      <c r="B32" s="100"/>
      <c r="D32" s="29"/>
      <c r="E32" s="102"/>
      <c r="F32" s="102"/>
      <c r="G32" s="102"/>
      <c r="H32" s="102"/>
      <c r="I32" s="30" t="s">
        <v>25</v>
      </c>
      <c r="J32" s="30" t="s">
        <v>26</v>
      </c>
      <c r="K32" s="30" t="s">
        <v>27</v>
      </c>
      <c r="L32" s="30" t="s">
        <v>28</v>
      </c>
      <c r="M32" s="31" t="s">
        <v>29</v>
      </c>
    </row>
    <row r="33" spans="4:17" ht="24.75" customHeight="1">
      <c r="D33" s="41" t="s">
        <v>31</v>
      </c>
      <c r="E33" s="87">
        <f>SUM(E7:E30)</f>
        <v>295.7552960904473</v>
      </c>
      <c r="F33" s="88">
        <f>SUM(F7:F30)</f>
        <v>276.1197146148666</v>
      </c>
      <c r="G33" s="88">
        <f>E33-F33</f>
        <v>19.635581475580693</v>
      </c>
      <c r="H33" s="91">
        <f>SUM(O7:O30)</f>
        <v>178.77700000000002</v>
      </c>
      <c r="I33" s="89">
        <f>SUM(I7:I30)</f>
        <v>27.254684791753867</v>
      </c>
      <c r="J33" s="89">
        <f>SUM(J7:J30)</f>
        <v>22.964753914800873</v>
      </c>
      <c r="K33" s="89">
        <f>SUM(K7:K30)</f>
        <v>19.635565512377667</v>
      </c>
      <c r="L33" s="89">
        <f>SUM(L7:L30)</f>
        <v>17.022365950172503</v>
      </c>
      <c r="M33" s="89">
        <f>SUM(M7:M30)</f>
        <v>12.732439426820362</v>
      </c>
      <c r="Q33" s="42"/>
    </row>
    <row r="34" spans="3:13" ht="7.5" customHeight="1" thickBot="1">
      <c r="C34" s="43"/>
      <c r="D34" s="44"/>
      <c r="E34" s="45"/>
      <c r="F34" s="46"/>
      <c r="G34" s="47"/>
      <c r="H34" s="5"/>
      <c r="I34" s="47"/>
      <c r="J34" s="47"/>
      <c r="K34" s="47"/>
      <c r="L34" s="47"/>
      <c r="M34" s="48"/>
    </row>
    <row r="35" spans="8:13" ht="15" customHeight="1">
      <c r="H35" s="6"/>
      <c r="I35" s="49"/>
      <c r="J35" s="49"/>
      <c r="K35" s="49"/>
      <c r="L35" s="49"/>
      <c r="M35" s="49"/>
    </row>
    <row r="36" spans="4:13" ht="8.25" customHeight="1">
      <c r="D36" s="50"/>
      <c r="E36" s="19"/>
      <c r="F36" s="19"/>
      <c r="G36" s="49"/>
      <c r="H36" s="6"/>
      <c r="I36" s="49"/>
      <c r="J36" s="49"/>
      <c r="K36" s="49"/>
      <c r="L36" s="49"/>
      <c r="M36" s="49"/>
    </row>
    <row r="37" spans="7:16" ht="12.75">
      <c r="G37" s="96"/>
      <c r="H37" s="96"/>
      <c r="O37" s="51"/>
      <c r="P37" s="52"/>
    </row>
    <row r="38" spans="3:16" ht="12.75">
      <c r="C38" s="36"/>
      <c r="O38" s="53"/>
      <c r="P38" s="53"/>
    </row>
    <row r="39" spans="3:16" ht="12.75">
      <c r="C39" s="36"/>
      <c r="O39" s="54"/>
      <c r="P39" s="54"/>
    </row>
    <row r="40" spans="1:16" ht="12.75">
      <c r="A40" s="18"/>
      <c r="B40" s="18"/>
      <c r="C40" s="36"/>
      <c r="O40" s="54"/>
      <c r="P40" s="54"/>
    </row>
    <row r="41" spans="1:4" ht="12.75">
      <c r="A41" s="18"/>
      <c r="B41" s="18"/>
      <c r="C41" s="36"/>
      <c r="D41" s="36"/>
    </row>
    <row r="42" spans="1:4" ht="12.75">
      <c r="A42" s="18"/>
      <c r="B42" s="18"/>
      <c r="D42" s="36"/>
    </row>
    <row r="43" spans="1:4" ht="12.75">
      <c r="A43" s="55"/>
      <c r="B43" s="55"/>
      <c r="C43" s="36"/>
      <c r="D43" s="36"/>
    </row>
    <row r="44" spans="1:4" ht="15">
      <c r="A44" s="56"/>
      <c r="B44" s="57"/>
      <c r="D44" s="36"/>
    </row>
    <row r="45" spans="1:2" ht="12.75">
      <c r="A45" s="58"/>
      <c r="B45" s="59"/>
    </row>
    <row r="46" spans="1:4" ht="15">
      <c r="A46" s="56"/>
      <c r="B46" s="57"/>
      <c r="D46" s="36"/>
    </row>
    <row r="47" spans="1:3" ht="15">
      <c r="A47" s="56"/>
      <c r="B47" s="57"/>
      <c r="C47" s="18"/>
    </row>
    <row r="48" spans="1:3" ht="12.75">
      <c r="A48" s="55"/>
      <c r="B48" s="55"/>
      <c r="C48" s="18"/>
    </row>
    <row r="49" spans="1:3" ht="12.75">
      <c r="A49" s="55"/>
      <c r="B49" s="55"/>
      <c r="C49" s="18"/>
    </row>
    <row r="50" spans="1:4" ht="15">
      <c r="A50" s="56"/>
      <c r="B50" s="60"/>
      <c r="C50" s="18"/>
      <c r="D50" s="18"/>
    </row>
    <row r="51" spans="1:4" ht="14.25">
      <c r="A51" s="50"/>
      <c r="B51" s="59"/>
      <c r="C51" s="18"/>
      <c r="D51" s="18"/>
    </row>
    <row r="52" spans="1:4" ht="14.25">
      <c r="A52" s="56"/>
      <c r="B52" s="61"/>
      <c r="D52" s="18"/>
    </row>
    <row r="53" spans="1:4" ht="12.75">
      <c r="A53" s="55"/>
      <c r="B53" s="55"/>
      <c r="D53" s="18"/>
    </row>
    <row r="54" spans="1:4" ht="12.75">
      <c r="A54" s="18"/>
      <c r="B54" s="18"/>
      <c r="D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</sheetData>
  <sheetProtection/>
  <protectedRanges>
    <protectedRange sqref="B50 B46:B47 B7:B10" name="INPUT CELLS"/>
    <protectedRange sqref="B14" name="INPUT CELLS_1"/>
    <protectedRange sqref="B12:B13" name="INPUT CELLS_2"/>
  </protectedRanges>
  <mergeCells count="11">
    <mergeCell ref="E5:E6"/>
    <mergeCell ref="F5:F6"/>
    <mergeCell ref="H5:H6"/>
    <mergeCell ref="D5:D6"/>
    <mergeCell ref="G5:G6"/>
    <mergeCell ref="A22:B24"/>
    <mergeCell ref="H31:H32"/>
    <mergeCell ref="E31:E32"/>
    <mergeCell ref="F31:F32"/>
    <mergeCell ref="G31:G32"/>
    <mergeCell ref="A32:B32"/>
  </mergeCells>
  <dataValidations count="7">
    <dataValidation type="list" allowBlank="1" showInputMessage="1" showErrorMessage="1" sqref="B46">
      <formula1>"1-in-2 weather year, 1-in-10 weather year"</formula1>
    </dataValidation>
    <dataValidation type="list" allowBlank="1" showInputMessage="1" showErrorMessage="1" sqref="B47 B9">
      <formula1>DayTypeList</formula1>
    </dataValidation>
    <dataValidation type="list" allowBlank="1" showInputMessage="1" showErrorMessage="1" sqref="B44">
      <formula1>"PROTOCOLS, CUSTOM"</formula1>
    </dataValidation>
    <dataValidation type="list" allowBlank="1" showInputMessage="1" showErrorMessage="1" sqref="B8">
      <formula1>ForecastYearList</formula1>
    </dataValidation>
    <dataValidation type="list" allowBlank="1" showErrorMessage="1" promptTitle="Type of Results" prompt="Results can be obtained for the all enrolled customers combined (Aggregate) or for the average customer" errorTitle="Invalid Input" error="Invalid choice" sqref="B6">
      <formula1>TypeofResultList</formula1>
    </dataValidation>
    <dataValidation type="list" allowBlank="1" showInputMessage="1" showErrorMessage="1" sqref="B7">
      <formula1>WeatherYearList</formula1>
    </dataValidation>
    <dataValidation type="list" allowBlank="1" showInputMessage="1" showErrorMessage="1" sqref="B10">
      <formula1>CustCharList</formula1>
    </dataValidation>
  </dataValidations>
  <printOptions/>
  <pageMargins left="0.5" right="0.5" top="0.5" bottom="0.5" header="0.5" footer="0.5"/>
  <pageSetup fitToHeight="1" fitToWidth="1"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">
      <selection activeCell="F14" sqref="F14:F37"/>
    </sheetView>
  </sheetViews>
  <sheetFormatPr defaultColWidth="9.140625" defaultRowHeight="12.75"/>
  <cols>
    <col min="1" max="1" width="16.421875" style="0" bestFit="1" customWidth="1"/>
    <col min="2" max="2" width="4.140625" style="0" customWidth="1"/>
    <col min="3" max="3" width="16.140625" style="0" bestFit="1" customWidth="1"/>
    <col min="4" max="4" width="4.140625" style="0" customWidth="1"/>
    <col min="5" max="5" width="27.57421875" style="0" bestFit="1" customWidth="1"/>
    <col min="6" max="6" width="4.140625" style="0" customWidth="1"/>
    <col min="7" max="7" width="31.00390625" style="0" bestFit="1" customWidth="1"/>
    <col min="8" max="8" width="4.140625" style="0" customWidth="1"/>
    <col min="9" max="9" width="22.7109375" style="0" bestFit="1" customWidth="1"/>
    <col min="10" max="10" width="4.140625" style="0" customWidth="1"/>
    <col min="11" max="11" width="23.140625" style="0" bestFit="1" customWidth="1"/>
    <col min="12" max="12" width="12.421875" style="0" bestFit="1" customWidth="1"/>
    <col min="13" max="13" width="14.00390625" style="0" customWidth="1"/>
    <col min="14" max="14" width="27.57421875" style="0" bestFit="1" customWidth="1"/>
    <col min="15" max="15" width="4.8515625" style="0" bestFit="1" customWidth="1"/>
  </cols>
  <sheetData>
    <row r="1" spans="1:9" ht="12.75">
      <c r="A1" t="s">
        <v>0</v>
      </c>
      <c r="C1" t="s">
        <v>33</v>
      </c>
      <c r="E1" t="s">
        <v>34</v>
      </c>
      <c r="G1" t="s">
        <v>37</v>
      </c>
      <c r="I1" t="s">
        <v>2</v>
      </c>
    </row>
    <row r="2" spans="1:15" ht="12.75">
      <c r="A2" s="62">
        <v>2011</v>
      </c>
      <c r="C2" s="9" t="s">
        <v>46</v>
      </c>
      <c r="E2" t="s">
        <v>59</v>
      </c>
      <c r="G2" s="94" t="s">
        <v>55</v>
      </c>
      <c r="I2" t="s">
        <v>3</v>
      </c>
      <c r="K2" s="68" t="s">
        <v>36</v>
      </c>
      <c r="L2" s="69" t="s">
        <v>32</v>
      </c>
      <c r="M2" s="69" t="s">
        <v>1</v>
      </c>
      <c r="N2" s="69" t="s">
        <v>14</v>
      </c>
      <c r="O2" s="67" t="s">
        <v>15</v>
      </c>
    </row>
    <row r="3" spans="1:15" ht="12.75">
      <c r="A3" s="62">
        <v>2012</v>
      </c>
      <c r="C3" s="9" t="s">
        <v>45</v>
      </c>
      <c r="E3" s="63" t="s">
        <v>9</v>
      </c>
      <c r="G3" s="94" t="s">
        <v>56</v>
      </c>
      <c r="I3" t="s">
        <v>48</v>
      </c>
      <c r="K3" t="str">
        <f>CustChar</f>
        <v>All Commercial Customers</v>
      </c>
      <c r="L3" t="str">
        <f>WeatherYear</f>
        <v>1-in-10</v>
      </c>
      <c r="M3">
        <f>MIN(ForecastYear,2011)</f>
        <v>2011</v>
      </c>
      <c r="N3" t="str">
        <f>DayType</f>
        <v>Typical Event Day</v>
      </c>
      <c r="O3">
        <v>1</v>
      </c>
    </row>
    <row r="4" spans="1:9" ht="12.75">
      <c r="A4" s="62">
        <v>2013</v>
      </c>
      <c r="E4" s="63" t="s">
        <v>10</v>
      </c>
      <c r="G4" s="94" t="s">
        <v>57</v>
      </c>
      <c r="I4" t="s">
        <v>49</v>
      </c>
    </row>
    <row r="5" spans="1:15" ht="12.75">
      <c r="A5" s="62">
        <v>2014</v>
      </c>
      <c r="E5" s="63" t="s">
        <v>11</v>
      </c>
      <c r="K5" s="68" t="s">
        <v>36</v>
      </c>
      <c r="L5" s="69" t="s">
        <v>32</v>
      </c>
      <c r="M5" s="69" t="s">
        <v>1</v>
      </c>
      <c r="N5" s="69" t="s">
        <v>14</v>
      </c>
      <c r="O5" s="67" t="s">
        <v>15</v>
      </c>
    </row>
    <row r="6" spans="1:15" ht="12.75">
      <c r="A6" s="62">
        <v>2015</v>
      </c>
      <c r="E6" s="63" t="s">
        <v>12</v>
      </c>
      <c r="K6" t="str">
        <f>CustChar</f>
        <v>All Commercial Customers</v>
      </c>
      <c r="L6" t="str">
        <f>WeatherYear</f>
        <v>1-in-10</v>
      </c>
      <c r="M6">
        <f>MIN(ForecastYear,2011)</f>
        <v>2011</v>
      </c>
      <c r="N6" t="str">
        <f>DayType</f>
        <v>Typical Event Day</v>
      </c>
      <c r="O6">
        <v>2</v>
      </c>
    </row>
    <row r="7" spans="1:7" ht="12.75">
      <c r="A7" s="62">
        <v>2016</v>
      </c>
      <c r="E7" s="63" t="s">
        <v>13</v>
      </c>
      <c r="G7" s="63"/>
    </row>
    <row r="8" spans="1:15" ht="12.75">
      <c r="A8" s="62">
        <v>2017</v>
      </c>
      <c r="E8" s="95" t="s">
        <v>58</v>
      </c>
      <c r="G8" s="63"/>
      <c r="K8" s="68" t="s">
        <v>36</v>
      </c>
      <c r="L8" s="69" t="s">
        <v>32</v>
      </c>
      <c r="M8" s="69" t="s">
        <v>1</v>
      </c>
      <c r="N8" s="69" t="s">
        <v>14</v>
      </c>
      <c r="O8" s="67" t="s">
        <v>15</v>
      </c>
    </row>
    <row r="9" spans="1:15" ht="12.75">
      <c r="A9" s="62">
        <v>2018</v>
      </c>
      <c r="E9" s="63"/>
      <c r="G9" s="63"/>
      <c r="K9" t="str">
        <f>CustChar</f>
        <v>All Commercial Customers</v>
      </c>
      <c r="L9" t="str">
        <f>WeatherYear</f>
        <v>1-in-10</v>
      </c>
      <c r="M9">
        <f>MIN(ForecastYear,2011)</f>
        <v>2011</v>
      </c>
      <c r="N9" t="str">
        <f>DayType</f>
        <v>Typical Event Day</v>
      </c>
      <c r="O9">
        <v>3</v>
      </c>
    </row>
    <row r="10" spans="1:7" ht="12.75">
      <c r="A10" s="62">
        <v>2019</v>
      </c>
      <c r="E10" s="63"/>
      <c r="G10" s="63"/>
    </row>
    <row r="11" spans="1:15" ht="12.75">
      <c r="A11" s="62">
        <v>2020</v>
      </c>
      <c r="E11" s="63"/>
      <c r="G11" s="79"/>
      <c r="K11" s="68" t="s">
        <v>36</v>
      </c>
      <c r="L11" s="69" t="s">
        <v>32</v>
      </c>
      <c r="M11" s="69" t="s">
        <v>1</v>
      </c>
      <c r="N11" s="69" t="s">
        <v>14</v>
      </c>
      <c r="O11" s="67" t="s">
        <v>15</v>
      </c>
    </row>
    <row r="12" spans="1:15" ht="12.75">
      <c r="A12" s="93">
        <v>2021</v>
      </c>
      <c r="G12" s="63"/>
      <c r="K12" t="str">
        <f>CustChar</f>
        <v>All Commercial Customers</v>
      </c>
      <c r="L12" t="str">
        <f>WeatherYear</f>
        <v>1-in-10</v>
      </c>
      <c r="M12">
        <f>MIN(ForecastYear,2011)</f>
        <v>2011</v>
      </c>
      <c r="N12" t="str">
        <f>DayType</f>
        <v>Typical Event Day</v>
      </c>
      <c r="O12">
        <v>4</v>
      </c>
    </row>
    <row r="13" ht="12.75">
      <c r="G13" s="63"/>
    </row>
    <row r="14" spans="4:15" ht="12.75">
      <c r="D14">
        <v>1</v>
      </c>
      <c r="E14" t="s">
        <v>60</v>
      </c>
      <c r="F14" t="str">
        <f>CONCATENATE($E$14,D14)</f>
        <v>criteria1</v>
      </c>
      <c r="G14" s="80"/>
      <c r="K14" s="68" t="s">
        <v>36</v>
      </c>
      <c r="L14" s="69" t="s">
        <v>32</v>
      </c>
      <c r="M14" s="69" t="s">
        <v>1</v>
      </c>
      <c r="N14" s="69" t="s">
        <v>14</v>
      </c>
      <c r="O14" s="67" t="s">
        <v>15</v>
      </c>
    </row>
    <row r="15" spans="4:15" ht="12.75">
      <c r="D15">
        <f>D14+1</f>
        <v>2</v>
      </c>
      <c r="F15" t="str">
        <f aca="true" t="shared" si="0" ref="F15:F37">CONCATENATE($E$14,D15)</f>
        <v>criteria2</v>
      </c>
      <c r="K15" t="str">
        <f>CustChar</f>
        <v>All Commercial Customers</v>
      </c>
      <c r="L15" t="str">
        <f>WeatherYear</f>
        <v>1-in-10</v>
      </c>
      <c r="M15">
        <f>MIN(ForecastYear,2011)</f>
        <v>2011</v>
      </c>
      <c r="N15" t="str">
        <f>DayType</f>
        <v>Typical Event Day</v>
      </c>
      <c r="O15">
        <v>5</v>
      </c>
    </row>
    <row r="16" spans="4:6" ht="12.75">
      <c r="D16">
        <f aca="true" t="shared" si="1" ref="D16:D37">D15+1</f>
        <v>3</v>
      </c>
      <c r="F16" t="str">
        <f t="shared" si="0"/>
        <v>criteria3</v>
      </c>
    </row>
    <row r="17" spans="4:15" ht="12.75">
      <c r="D17">
        <f t="shared" si="1"/>
        <v>4</v>
      </c>
      <c r="F17" t="str">
        <f t="shared" si="0"/>
        <v>criteria4</v>
      </c>
      <c r="K17" s="68" t="s">
        <v>36</v>
      </c>
      <c r="L17" s="69" t="s">
        <v>32</v>
      </c>
      <c r="M17" s="69" t="s">
        <v>1</v>
      </c>
      <c r="N17" s="69" t="s">
        <v>14</v>
      </c>
      <c r="O17" s="67" t="s">
        <v>15</v>
      </c>
    </row>
    <row r="18" spans="4:15" ht="12.75">
      <c r="D18">
        <f t="shared" si="1"/>
        <v>5</v>
      </c>
      <c r="F18" t="str">
        <f t="shared" si="0"/>
        <v>criteria5</v>
      </c>
      <c r="K18" t="str">
        <f>CustChar</f>
        <v>All Commercial Customers</v>
      </c>
      <c r="L18" t="str">
        <f>WeatherYear</f>
        <v>1-in-10</v>
      </c>
      <c r="M18">
        <f>MIN(ForecastYear,2011)</f>
        <v>2011</v>
      </c>
      <c r="N18" t="str">
        <f>DayType</f>
        <v>Typical Event Day</v>
      </c>
      <c r="O18">
        <v>6</v>
      </c>
    </row>
    <row r="19" spans="4:6" ht="12.75">
      <c r="D19">
        <f t="shared" si="1"/>
        <v>6</v>
      </c>
      <c r="F19" t="str">
        <f t="shared" si="0"/>
        <v>criteria6</v>
      </c>
    </row>
    <row r="20" spans="4:15" ht="12.75">
      <c r="D20">
        <f t="shared" si="1"/>
        <v>7</v>
      </c>
      <c r="F20" t="str">
        <f t="shared" si="0"/>
        <v>criteria7</v>
      </c>
      <c r="K20" s="68" t="s">
        <v>36</v>
      </c>
      <c r="L20" s="69" t="s">
        <v>32</v>
      </c>
      <c r="M20" s="69" t="s">
        <v>1</v>
      </c>
      <c r="N20" s="69" t="s">
        <v>14</v>
      </c>
      <c r="O20" s="67" t="s">
        <v>15</v>
      </c>
    </row>
    <row r="21" spans="4:15" ht="12.75">
      <c r="D21">
        <f t="shared" si="1"/>
        <v>8</v>
      </c>
      <c r="F21" t="str">
        <f t="shared" si="0"/>
        <v>criteria8</v>
      </c>
      <c r="K21" t="str">
        <f>CustChar</f>
        <v>All Commercial Customers</v>
      </c>
      <c r="L21" t="str">
        <f>WeatherYear</f>
        <v>1-in-10</v>
      </c>
      <c r="M21">
        <f>MIN(ForecastYear,2011)</f>
        <v>2011</v>
      </c>
      <c r="N21" t="str">
        <f>DayType</f>
        <v>Typical Event Day</v>
      </c>
      <c r="O21">
        <v>7</v>
      </c>
    </row>
    <row r="22" spans="4:6" ht="12.75">
      <c r="D22">
        <f t="shared" si="1"/>
        <v>9</v>
      </c>
      <c r="F22" t="str">
        <f t="shared" si="0"/>
        <v>criteria9</v>
      </c>
    </row>
    <row r="23" spans="4:15" ht="12.75">
      <c r="D23">
        <f t="shared" si="1"/>
        <v>10</v>
      </c>
      <c r="F23" t="str">
        <f t="shared" si="0"/>
        <v>criteria10</v>
      </c>
      <c r="K23" s="68" t="s">
        <v>36</v>
      </c>
      <c r="L23" s="69" t="s">
        <v>32</v>
      </c>
      <c r="M23" s="69" t="s">
        <v>1</v>
      </c>
      <c r="N23" s="69" t="s">
        <v>14</v>
      </c>
      <c r="O23" s="67" t="s">
        <v>15</v>
      </c>
    </row>
    <row r="24" spans="4:15" ht="12.75">
      <c r="D24">
        <f t="shared" si="1"/>
        <v>11</v>
      </c>
      <c r="F24" t="str">
        <f t="shared" si="0"/>
        <v>criteria11</v>
      </c>
      <c r="K24" t="str">
        <f>CustChar</f>
        <v>All Commercial Customers</v>
      </c>
      <c r="L24" t="str">
        <f>WeatherYear</f>
        <v>1-in-10</v>
      </c>
      <c r="M24">
        <f>MIN(ForecastYear,2011)</f>
        <v>2011</v>
      </c>
      <c r="N24" t="str">
        <f>DayType</f>
        <v>Typical Event Day</v>
      </c>
      <c r="O24">
        <v>8</v>
      </c>
    </row>
    <row r="25" spans="4:6" ht="12.75">
      <c r="D25">
        <f t="shared" si="1"/>
        <v>12</v>
      </c>
      <c r="F25" t="str">
        <f t="shared" si="0"/>
        <v>criteria12</v>
      </c>
    </row>
    <row r="26" spans="4:15" ht="12.75">
      <c r="D26">
        <f t="shared" si="1"/>
        <v>13</v>
      </c>
      <c r="F26" t="str">
        <f t="shared" si="0"/>
        <v>criteria13</v>
      </c>
      <c r="K26" s="68" t="s">
        <v>36</v>
      </c>
      <c r="L26" s="69" t="s">
        <v>32</v>
      </c>
      <c r="M26" s="69" t="s">
        <v>1</v>
      </c>
      <c r="N26" s="69" t="s">
        <v>14</v>
      </c>
      <c r="O26" s="67" t="s">
        <v>15</v>
      </c>
    </row>
    <row r="27" spans="4:15" ht="12.75">
      <c r="D27">
        <f t="shared" si="1"/>
        <v>14</v>
      </c>
      <c r="F27" t="str">
        <f t="shared" si="0"/>
        <v>criteria14</v>
      </c>
      <c r="K27" t="str">
        <f>CustChar</f>
        <v>All Commercial Customers</v>
      </c>
      <c r="L27" t="str">
        <f>WeatherYear</f>
        <v>1-in-10</v>
      </c>
      <c r="M27">
        <f>MIN(ForecastYear,2011)</f>
        <v>2011</v>
      </c>
      <c r="N27" t="str">
        <f>DayType</f>
        <v>Typical Event Day</v>
      </c>
      <c r="O27">
        <v>9</v>
      </c>
    </row>
    <row r="28" spans="4:6" ht="12.75">
      <c r="D28">
        <f t="shared" si="1"/>
        <v>15</v>
      </c>
      <c r="F28" t="str">
        <f t="shared" si="0"/>
        <v>criteria15</v>
      </c>
    </row>
    <row r="29" spans="4:15" ht="12.75">
      <c r="D29">
        <f t="shared" si="1"/>
        <v>16</v>
      </c>
      <c r="F29" t="str">
        <f t="shared" si="0"/>
        <v>criteria16</v>
      </c>
      <c r="K29" s="68" t="s">
        <v>36</v>
      </c>
      <c r="L29" s="69" t="s">
        <v>32</v>
      </c>
      <c r="M29" s="69" t="s">
        <v>1</v>
      </c>
      <c r="N29" s="69" t="s">
        <v>14</v>
      </c>
      <c r="O29" s="67" t="s">
        <v>15</v>
      </c>
    </row>
    <row r="30" spans="4:15" ht="12.75">
      <c r="D30">
        <f t="shared" si="1"/>
        <v>17</v>
      </c>
      <c r="F30" t="str">
        <f t="shared" si="0"/>
        <v>criteria17</v>
      </c>
      <c r="K30" t="str">
        <f>CustChar</f>
        <v>All Commercial Customers</v>
      </c>
      <c r="L30" t="str">
        <f>WeatherYear</f>
        <v>1-in-10</v>
      </c>
      <c r="M30">
        <f>MIN(ForecastYear,2011)</f>
        <v>2011</v>
      </c>
      <c r="N30" t="str">
        <f>DayType</f>
        <v>Typical Event Day</v>
      </c>
      <c r="O30">
        <v>10</v>
      </c>
    </row>
    <row r="31" spans="4:6" ht="12.75">
      <c r="D31">
        <f t="shared" si="1"/>
        <v>18</v>
      </c>
      <c r="F31" t="str">
        <f t="shared" si="0"/>
        <v>criteria18</v>
      </c>
    </row>
    <row r="32" spans="4:15" ht="12.75">
      <c r="D32">
        <f t="shared" si="1"/>
        <v>19</v>
      </c>
      <c r="F32" t="str">
        <f t="shared" si="0"/>
        <v>criteria19</v>
      </c>
      <c r="K32" s="68" t="s">
        <v>36</v>
      </c>
      <c r="L32" s="69" t="s">
        <v>32</v>
      </c>
      <c r="M32" s="69" t="s">
        <v>1</v>
      </c>
      <c r="N32" s="69" t="s">
        <v>14</v>
      </c>
      <c r="O32" s="67" t="s">
        <v>15</v>
      </c>
    </row>
    <row r="33" spans="4:15" ht="12.75">
      <c r="D33">
        <f t="shared" si="1"/>
        <v>20</v>
      </c>
      <c r="F33" t="str">
        <f t="shared" si="0"/>
        <v>criteria20</v>
      </c>
      <c r="K33" t="str">
        <f>CustChar</f>
        <v>All Commercial Customers</v>
      </c>
      <c r="L33" t="str">
        <f>WeatherYear</f>
        <v>1-in-10</v>
      </c>
      <c r="M33">
        <f>MIN(ForecastYear,2011)</f>
        <v>2011</v>
      </c>
      <c r="N33" t="str">
        <f>DayType</f>
        <v>Typical Event Day</v>
      </c>
      <c r="O33">
        <v>11</v>
      </c>
    </row>
    <row r="34" spans="4:6" ht="12.75">
      <c r="D34">
        <f t="shared" si="1"/>
        <v>21</v>
      </c>
      <c r="F34" t="str">
        <f t="shared" si="0"/>
        <v>criteria21</v>
      </c>
    </row>
    <row r="35" spans="4:15" ht="12.75">
      <c r="D35">
        <f>D34+1</f>
        <v>22</v>
      </c>
      <c r="F35" t="str">
        <f t="shared" si="0"/>
        <v>criteria22</v>
      </c>
      <c r="K35" s="68" t="s">
        <v>36</v>
      </c>
      <c r="L35" s="69" t="s">
        <v>32</v>
      </c>
      <c r="M35" s="69" t="s">
        <v>1</v>
      </c>
      <c r="N35" s="69" t="s">
        <v>14</v>
      </c>
      <c r="O35" s="67" t="s">
        <v>15</v>
      </c>
    </row>
    <row r="36" spans="4:15" ht="12.75">
      <c r="D36">
        <f t="shared" si="1"/>
        <v>23</v>
      </c>
      <c r="F36" t="str">
        <f t="shared" si="0"/>
        <v>criteria23</v>
      </c>
      <c r="K36" t="str">
        <f>CustChar</f>
        <v>All Commercial Customers</v>
      </c>
      <c r="L36" t="str">
        <f>WeatherYear</f>
        <v>1-in-10</v>
      </c>
      <c r="M36">
        <f>MIN(ForecastYear,2011)</f>
        <v>2011</v>
      </c>
      <c r="N36" t="str">
        <f>DayType</f>
        <v>Typical Event Day</v>
      </c>
      <c r="O36">
        <v>12</v>
      </c>
    </row>
    <row r="37" spans="4:6" ht="12.75">
      <c r="D37">
        <f t="shared" si="1"/>
        <v>24</v>
      </c>
      <c r="F37" t="str">
        <f t="shared" si="0"/>
        <v>criteria24</v>
      </c>
    </row>
    <row r="38" spans="11:15" ht="12.75">
      <c r="K38" s="68" t="s">
        <v>36</v>
      </c>
      <c r="L38" s="69" t="s">
        <v>32</v>
      </c>
      <c r="M38" s="69" t="s">
        <v>1</v>
      </c>
      <c r="N38" s="69" t="s">
        <v>14</v>
      </c>
      <c r="O38" s="67" t="s">
        <v>15</v>
      </c>
    </row>
    <row r="39" spans="11:15" ht="12.75">
      <c r="K39" t="str">
        <f>CustChar</f>
        <v>All Commercial Customers</v>
      </c>
      <c r="L39" t="str">
        <f>WeatherYear</f>
        <v>1-in-10</v>
      </c>
      <c r="M39">
        <f>MIN(ForecastYear,2011)</f>
        <v>2011</v>
      </c>
      <c r="N39" t="str">
        <f>DayType</f>
        <v>Typical Event Day</v>
      </c>
      <c r="O39">
        <v>13</v>
      </c>
    </row>
    <row r="41" spans="11:15" ht="12.75">
      <c r="K41" s="68" t="s">
        <v>36</v>
      </c>
      <c r="L41" s="69" t="s">
        <v>32</v>
      </c>
      <c r="M41" s="69" t="s">
        <v>1</v>
      </c>
      <c r="N41" s="69" t="s">
        <v>14</v>
      </c>
      <c r="O41" s="67" t="s">
        <v>15</v>
      </c>
    </row>
    <row r="42" spans="11:15" ht="12.75">
      <c r="K42" t="str">
        <f>CustChar</f>
        <v>All Commercial Customers</v>
      </c>
      <c r="L42" t="str">
        <f>WeatherYear</f>
        <v>1-in-10</v>
      </c>
      <c r="M42">
        <f>MIN(ForecastYear,2011)</f>
        <v>2011</v>
      </c>
      <c r="N42" t="str">
        <f>DayType</f>
        <v>Typical Event Day</v>
      </c>
      <c r="O42">
        <v>14</v>
      </c>
    </row>
    <row r="44" spans="11:15" ht="12.75">
      <c r="K44" s="68" t="s">
        <v>36</v>
      </c>
      <c r="L44" s="69" t="s">
        <v>32</v>
      </c>
      <c r="M44" s="69" t="s">
        <v>1</v>
      </c>
      <c r="N44" s="69" t="s">
        <v>14</v>
      </c>
      <c r="O44" s="67" t="s">
        <v>15</v>
      </c>
    </row>
    <row r="45" spans="11:15" ht="12.75">
      <c r="K45" t="str">
        <f>CustChar</f>
        <v>All Commercial Customers</v>
      </c>
      <c r="L45" t="str">
        <f>WeatherYear</f>
        <v>1-in-10</v>
      </c>
      <c r="M45">
        <f>MIN(ForecastYear,2011)</f>
        <v>2011</v>
      </c>
      <c r="N45" t="str">
        <f>DayType</f>
        <v>Typical Event Day</v>
      </c>
      <c r="O45">
        <v>15</v>
      </c>
    </row>
    <row r="47" spans="11:15" ht="12.75">
      <c r="K47" s="68" t="s">
        <v>36</v>
      </c>
      <c r="L47" s="69" t="s">
        <v>32</v>
      </c>
      <c r="M47" s="69" t="s">
        <v>1</v>
      </c>
      <c r="N47" s="69" t="s">
        <v>14</v>
      </c>
      <c r="O47" s="67" t="s">
        <v>15</v>
      </c>
    </row>
    <row r="48" spans="11:15" ht="12.75">
      <c r="K48" t="str">
        <f>CustChar</f>
        <v>All Commercial Customers</v>
      </c>
      <c r="L48" t="str">
        <f>WeatherYear</f>
        <v>1-in-10</v>
      </c>
      <c r="M48">
        <f>MIN(ForecastYear,2011)</f>
        <v>2011</v>
      </c>
      <c r="N48" t="str">
        <f>DayType</f>
        <v>Typical Event Day</v>
      </c>
      <c r="O48">
        <v>16</v>
      </c>
    </row>
    <row r="50" spans="11:15" ht="12.75">
      <c r="K50" s="68" t="s">
        <v>36</v>
      </c>
      <c r="L50" s="69" t="s">
        <v>32</v>
      </c>
      <c r="M50" s="69" t="s">
        <v>1</v>
      </c>
      <c r="N50" s="69" t="s">
        <v>14</v>
      </c>
      <c r="O50" s="67" t="s">
        <v>15</v>
      </c>
    </row>
    <row r="51" spans="11:15" ht="12.75">
      <c r="K51" t="str">
        <f>CustChar</f>
        <v>All Commercial Customers</v>
      </c>
      <c r="L51" t="str">
        <f>WeatherYear</f>
        <v>1-in-10</v>
      </c>
      <c r="M51">
        <f>MIN(ForecastYear,2011)</f>
        <v>2011</v>
      </c>
      <c r="N51" t="str">
        <f>DayType</f>
        <v>Typical Event Day</v>
      </c>
      <c r="O51">
        <v>17</v>
      </c>
    </row>
    <row r="53" spans="11:15" ht="12.75">
      <c r="K53" s="68" t="s">
        <v>36</v>
      </c>
      <c r="L53" s="69" t="s">
        <v>32</v>
      </c>
      <c r="M53" s="69" t="s">
        <v>1</v>
      </c>
      <c r="N53" s="69" t="s">
        <v>14</v>
      </c>
      <c r="O53" s="67" t="s">
        <v>15</v>
      </c>
    </row>
    <row r="54" spans="11:15" ht="12.75">
      <c r="K54" t="str">
        <f>CustChar</f>
        <v>All Commercial Customers</v>
      </c>
      <c r="L54" t="str">
        <f>WeatherYear</f>
        <v>1-in-10</v>
      </c>
      <c r="M54">
        <f>MIN(ForecastYear,2011)</f>
        <v>2011</v>
      </c>
      <c r="N54" t="str">
        <f>DayType</f>
        <v>Typical Event Day</v>
      </c>
      <c r="O54">
        <v>18</v>
      </c>
    </row>
    <row r="56" spans="11:15" ht="12.75">
      <c r="K56" s="68" t="s">
        <v>36</v>
      </c>
      <c r="L56" s="69" t="s">
        <v>32</v>
      </c>
      <c r="M56" s="69" t="s">
        <v>1</v>
      </c>
      <c r="N56" s="69" t="s">
        <v>14</v>
      </c>
      <c r="O56" s="67" t="s">
        <v>15</v>
      </c>
    </row>
    <row r="57" spans="11:15" ht="12.75">
      <c r="K57" t="str">
        <f>CustChar</f>
        <v>All Commercial Customers</v>
      </c>
      <c r="L57" t="str">
        <f>WeatherYear</f>
        <v>1-in-10</v>
      </c>
      <c r="M57">
        <f>MIN(ForecastYear,2011)</f>
        <v>2011</v>
      </c>
      <c r="N57" t="str">
        <f>DayType</f>
        <v>Typical Event Day</v>
      </c>
      <c r="O57">
        <v>19</v>
      </c>
    </row>
    <row r="59" spans="11:15" ht="12.75">
      <c r="K59" s="68" t="s">
        <v>36</v>
      </c>
      <c r="L59" s="69" t="s">
        <v>32</v>
      </c>
      <c r="M59" s="69" t="s">
        <v>1</v>
      </c>
      <c r="N59" s="69" t="s">
        <v>14</v>
      </c>
      <c r="O59" s="67" t="s">
        <v>15</v>
      </c>
    </row>
    <row r="60" spans="11:15" ht="12.75">
      <c r="K60" t="str">
        <f>CustChar</f>
        <v>All Commercial Customers</v>
      </c>
      <c r="L60" t="str">
        <f>WeatherYear</f>
        <v>1-in-10</v>
      </c>
      <c r="M60">
        <f>MIN(ForecastYear,2011)</f>
        <v>2011</v>
      </c>
      <c r="N60" t="str">
        <f>DayType</f>
        <v>Typical Event Day</v>
      </c>
      <c r="O60">
        <v>20</v>
      </c>
    </row>
    <row r="62" spans="11:15" ht="12.75">
      <c r="K62" s="68" t="s">
        <v>36</v>
      </c>
      <c r="L62" s="69" t="s">
        <v>32</v>
      </c>
      <c r="M62" s="69" t="s">
        <v>1</v>
      </c>
      <c r="N62" s="69" t="s">
        <v>14</v>
      </c>
      <c r="O62" s="67" t="s">
        <v>15</v>
      </c>
    </row>
    <row r="63" spans="11:15" ht="12.75">
      <c r="K63" t="str">
        <f>CustChar</f>
        <v>All Commercial Customers</v>
      </c>
      <c r="L63" t="str">
        <f>WeatherYear</f>
        <v>1-in-10</v>
      </c>
      <c r="M63">
        <f>MIN(ForecastYear,2011)</f>
        <v>2011</v>
      </c>
      <c r="N63" t="str">
        <f>DayType</f>
        <v>Typical Event Day</v>
      </c>
      <c r="O63">
        <v>21</v>
      </c>
    </row>
    <row r="65" spans="11:15" ht="12.75">
      <c r="K65" s="68" t="s">
        <v>36</v>
      </c>
      <c r="L65" s="69" t="s">
        <v>32</v>
      </c>
      <c r="M65" s="69" t="s">
        <v>1</v>
      </c>
      <c r="N65" s="69" t="s">
        <v>14</v>
      </c>
      <c r="O65" s="67" t="s">
        <v>15</v>
      </c>
    </row>
    <row r="66" spans="11:15" ht="12.75">
      <c r="K66" t="str">
        <f>CustChar</f>
        <v>All Commercial Customers</v>
      </c>
      <c r="L66" t="str">
        <f>WeatherYear</f>
        <v>1-in-10</v>
      </c>
      <c r="M66">
        <f>MIN(ForecastYear,2011)</f>
        <v>2011</v>
      </c>
      <c r="N66" t="str">
        <f>DayType</f>
        <v>Typical Event Day</v>
      </c>
      <c r="O66">
        <v>22</v>
      </c>
    </row>
    <row r="68" spans="11:15" ht="12.75">
      <c r="K68" s="68" t="s">
        <v>36</v>
      </c>
      <c r="L68" s="69" t="s">
        <v>32</v>
      </c>
      <c r="M68" s="69" t="s">
        <v>1</v>
      </c>
      <c r="N68" s="69" t="s">
        <v>14</v>
      </c>
      <c r="O68" s="67" t="s">
        <v>15</v>
      </c>
    </row>
    <row r="69" spans="11:15" ht="12.75">
      <c r="K69" t="str">
        <f>CustChar</f>
        <v>All Commercial Customers</v>
      </c>
      <c r="L69" t="str">
        <f>WeatherYear</f>
        <v>1-in-10</v>
      </c>
      <c r="M69">
        <f>MIN(ForecastYear,2011)</f>
        <v>2011</v>
      </c>
      <c r="N69" t="str">
        <f>DayType</f>
        <v>Typical Event Day</v>
      </c>
      <c r="O69">
        <v>23</v>
      </c>
    </row>
    <row r="71" spans="11:15" ht="12.75">
      <c r="K71" s="68" t="s">
        <v>36</v>
      </c>
      <c r="L71" s="69" t="s">
        <v>32</v>
      </c>
      <c r="M71" s="69" t="s">
        <v>1</v>
      </c>
      <c r="N71" s="69" t="s">
        <v>14</v>
      </c>
      <c r="O71" s="67" t="s">
        <v>15</v>
      </c>
    </row>
    <row r="72" spans="11:15" ht="12.75">
      <c r="K72" t="str">
        <f>CustChar</f>
        <v>All Commercial Customers</v>
      </c>
      <c r="L72" t="str">
        <f>WeatherYear</f>
        <v>1-in-10</v>
      </c>
      <c r="M72">
        <f>MIN(ForecastYear,2011)</f>
        <v>2011</v>
      </c>
      <c r="N72" t="str">
        <f>DayType</f>
        <v>Typical Event Day</v>
      </c>
      <c r="O72">
        <v>24</v>
      </c>
    </row>
    <row r="74" ht="12.75">
      <c r="K74" s="74" t="s">
        <v>44</v>
      </c>
    </row>
    <row r="75" spans="11:13" ht="12.75">
      <c r="K75" s="68" t="s">
        <v>39</v>
      </c>
      <c r="L75" s="67" t="s">
        <v>43</v>
      </c>
      <c r="M75" s="90"/>
    </row>
    <row r="76" spans="11:12" ht="12.75">
      <c r="K76">
        <f>ROUND(DGET(DATA,"Month",criteria1),0)</f>
        <v>999</v>
      </c>
      <c r="L76">
        <f>ForecastYear</f>
        <v>2011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25"/>
  <sheetViews>
    <sheetView zoomScalePageLayoutView="0" workbookViewId="0" topLeftCell="F1">
      <selection activeCell="T2" sqref="T2"/>
    </sheetView>
  </sheetViews>
  <sheetFormatPr defaultColWidth="9.140625" defaultRowHeight="12.75"/>
  <cols>
    <col min="1" max="1" width="23.7109375" style="0" bestFit="1" customWidth="1"/>
    <col min="2" max="2" width="12.28125" style="0" bestFit="1" customWidth="1"/>
    <col min="3" max="3" width="23.140625" style="0" bestFit="1" customWidth="1"/>
    <col min="4" max="4" width="23.140625" style="0" customWidth="1"/>
    <col min="5" max="5" width="4.8515625" style="0" bestFit="1" customWidth="1"/>
    <col min="6" max="6" width="14.00390625" style="0" bestFit="1" customWidth="1"/>
    <col min="7" max="7" width="13.421875" style="0" bestFit="1" customWidth="1"/>
    <col min="8" max="8" width="11.28125" style="0" bestFit="1" customWidth="1"/>
    <col min="9" max="9" width="13.140625" style="0" bestFit="1" customWidth="1"/>
    <col min="10" max="10" width="9.57421875" style="0" bestFit="1" customWidth="1"/>
    <col min="11" max="13" width="10.57421875" style="0" bestFit="1" customWidth="1"/>
    <col min="14" max="14" width="9.57421875" style="0" bestFit="1" customWidth="1"/>
    <col min="15" max="15" width="9.7109375" style="0" bestFit="1" customWidth="1"/>
    <col min="16" max="16" width="9.7109375" style="0" customWidth="1"/>
    <col min="17" max="17" width="6.28125" style="0" customWidth="1"/>
  </cols>
  <sheetData>
    <row r="1" spans="1:19" s="3" customFormat="1" ht="40.5" customHeight="1">
      <c r="A1" s="1" t="s">
        <v>36</v>
      </c>
      <c r="B1" s="2" t="s">
        <v>32</v>
      </c>
      <c r="C1" s="2" t="s">
        <v>14</v>
      </c>
      <c r="D1" s="2" t="s">
        <v>1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50</v>
      </c>
      <c r="P1" s="2" t="s">
        <v>52</v>
      </c>
      <c r="Q1" s="2" t="s">
        <v>39</v>
      </c>
      <c r="R1" s="97" t="s">
        <v>61</v>
      </c>
      <c r="S1" s="97" t="s">
        <v>62</v>
      </c>
    </row>
    <row r="2" spans="1:19" ht="12.75">
      <c r="A2" t="s">
        <v>55</v>
      </c>
      <c r="B2" t="s">
        <v>45</v>
      </c>
      <c r="C2" t="s">
        <v>12</v>
      </c>
      <c r="D2">
        <v>2011</v>
      </c>
      <c r="E2">
        <v>1</v>
      </c>
      <c r="F2">
        <v>0.1707056</v>
      </c>
      <c r="G2">
        <v>0.1707056</v>
      </c>
      <c r="H2">
        <v>72.1584</v>
      </c>
      <c r="I2">
        <v>0.0314282</v>
      </c>
      <c r="J2">
        <v>0</v>
      </c>
      <c r="K2">
        <v>0</v>
      </c>
      <c r="L2">
        <v>0</v>
      </c>
      <c r="M2">
        <v>0</v>
      </c>
      <c r="N2">
        <v>0</v>
      </c>
      <c r="O2">
        <v>3.774663</v>
      </c>
      <c r="P2">
        <v>54777.92</v>
      </c>
      <c r="Q2">
        <v>8</v>
      </c>
      <c r="R2">
        <v>2477.279</v>
      </c>
      <c r="S2">
        <v>2477.279</v>
      </c>
    </row>
    <row r="3" spans="1:19" ht="12.75">
      <c r="A3" t="s">
        <v>55</v>
      </c>
      <c r="B3" t="s">
        <v>45</v>
      </c>
      <c r="C3" t="s">
        <v>12</v>
      </c>
      <c r="D3">
        <v>2011</v>
      </c>
      <c r="E3">
        <v>2</v>
      </c>
      <c r="F3">
        <v>0.1724249</v>
      </c>
      <c r="G3">
        <v>0.1724249</v>
      </c>
      <c r="H3">
        <v>71.9783</v>
      </c>
      <c r="I3">
        <v>0.0323756</v>
      </c>
      <c r="J3">
        <v>0</v>
      </c>
      <c r="K3">
        <v>0</v>
      </c>
      <c r="L3">
        <v>0</v>
      </c>
      <c r="M3">
        <v>0</v>
      </c>
      <c r="N3">
        <v>0</v>
      </c>
      <c r="O3">
        <v>3.774663</v>
      </c>
      <c r="P3">
        <v>54777.92</v>
      </c>
      <c r="Q3">
        <v>8</v>
      </c>
      <c r="R3">
        <v>2502.231</v>
      </c>
      <c r="S3">
        <v>2502.231</v>
      </c>
    </row>
    <row r="4" spans="1:19" ht="12.75">
      <c r="A4" t="s">
        <v>55</v>
      </c>
      <c r="B4" t="s">
        <v>45</v>
      </c>
      <c r="C4" t="s">
        <v>12</v>
      </c>
      <c r="D4">
        <v>2011</v>
      </c>
      <c r="E4">
        <v>3</v>
      </c>
      <c r="F4">
        <v>0.1714572</v>
      </c>
      <c r="G4">
        <v>0.1714572</v>
      </c>
      <c r="H4">
        <v>71.475</v>
      </c>
      <c r="I4">
        <v>0.0334794</v>
      </c>
      <c r="J4">
        <v>0</v>
      </c>
      <c r="K4">
        <v>0</v>
      </c>
      <c r="L4">
        <v>0</v>
      </c>
      <c r="M4">
        <v>0</v>
      </c>
      <c r="N4">
        <v>0</v>
      </c>
      <c r="O4">
        <v>3.774663</v>
      </c>
      <c r="P4">
        <v>54777.92</v>
      </c>
      <c r="Q4">
        <v>8</v>
      </c>
      <c r="R4">
        <v>2488.186</v>
      </c>
      <c r="S4">
        <v>2488.186</v>
      </c>
    </row>
    <row r="5" spans="1:19" ht="12.75">
      <c r="A5" t="s">
        <v>55</v>
      </c>
      <c r="B5" t="s">
        <v>45</v>
      </c>
      <c r="C5" t="s">
        <v>12</v>
      </c>
      <c r="D5">
        <v>2011</v>
      </c>
      <c r="E5">
        <v>4</v>
      </c>
      <c r="F5">
        <v>0.1603572</v>
      </c>
      <c r="G5">
        <v>0.1603572</v>
      </c>
      <c r="H5">
        <v>71.1002</v>
      </c>
      <c r="I5">
        <v>0.034298</v>
      </c>
      <c r="J5">
        <v>0</v>
      </c>
      <c r="K5">
        <v>0</v>
      </c>
      <c r="L5">
        <v>0</v>
      </c>
      <c r="M5">
        <v>0</v>
      </c>
      <c r="N5">
        <v>0</v>
      </c>
      <c r="O5">
        <v>3.774663</v>
      </c>
      <c r="P5">
        <v>54777.92</v>
      </c>
      <c r="Q5">
        <v>8</v>
      </c>
      <c r="R5">
        <v>2327.104</v>
      </c>
      <c r="S5">
        <v>2327.104</v>
      </c>
    </row>
    <row r="6" spans="1:19" ht="12.75">
      <c r="A6" t="s">
        <v>55</v>
      </c>
      <c r="B6" t="s">
        <v>45</v>
      </c>
      <c r="C6" t="s">
        <v>12</v>
      </c>
      <c r="D6">
        <v>2011</v>
      </c>
      <c r="E6">
        <v>5</v>
      </c>
      <c r="F6">
        <v>0.1588393</v>
      </c>
      <c r="G6">
        <v>0.1588393</v>
      </c>
      <c r="H6">
        <v>71.2273</v>
      </c>
      <c r="I6">
        <v>0.0351569</v>
      </c>
      <c r="J6">
        <v>0</v>
      </c>
      <c r="K6">
        <v>0</v>
      </c>
      <c r="L6">
        <v>0</v>
      </c>
      <c r="M6">
        <v>0</v>
      </c>
      <c r="N6">
        <v>0</v>
      </c>
      <c r="O6">
        <v>3.774663</v>
      </c>
      <c r="P6">
        <v>54777.92</v>
      </c>
      <c r="Q6">
        <v>8</v>
      </c>
      <c r="R6">
        <v>2305.075</v>
      </c>
      <c r="S6">
        <v>2305.075</v>
      </c>
    </row>
    <row r="7" spans="1:19" ht="12.75">
      <c r="A7" t="s">
        <v>55</v>
      </c>
      <c r="B7" t="s">
        <v>45</v>
      </c>
      <c r="C7" t="s">
        <v>12</v>
      </c>
      <c r="D7">
        <v>2011</v>
      </c>
      <c r="E7">
        <v>6</v>
      </c>
      <c r="F7">
        <v>0.1976508</v>
      </c>
      <c r="G7">
        <v>0.1976508</v>
      </c>
      <c r="H7">
        <v>71.6387</v>
      </c>
      <c r="I7">
        <v>0.0358834</v>
      </c>
      <c r="J7">
        <v>0</v>
      </c>
      <c r="K7">
        <v>0</v>
      </c>
      <c r="L7">
        <v>0</v>
      </c>
      <c r="M7">
        <v>0</v>
      </c>
      <c r="N7">
        <v>0</v>
      </c>
      <c r="O7">
        <v>3.774663</v>
      </c>
      <c r="P7">
        <v>54777.92</v>
      </c>
      <c r="Q7">
        <v>8</v>
      </c>
      <c r="R7">
        <v>2868.308</v>
      </c>
      <c r="S7">
        <v>2868.308</v>
      </c>
    </row>
    <row r="8" spans="1:19" ht="12.75">
      <c r="A8" t="s">
        <v>55</v>
      </c>
      <c r="B8" t="s">
        <v>45</v>
      </c>
      <c r="C8" t="s">
        <v>12</v>
      </c>
      <c r="D8">
        <v>2011</v>
      </c>
      <c r="E8">
        <v>7</v>
      </c>
      <c r="F8">
        <v>0.2953096</v>
      </c>
      <c r="G8">
        <v>0.2953096</v>
      </c>
      <c r="H8">
        <v>71.4897</v>
      </c>
      <c r="I8">
        <v>0.03681</v>
      </c>
      <c r="J8">
        <v>0</v>
      </c>
      <c r="K8">
        <v>0</v>
      </c>
      <c r="L8">
        <v>0</v>
      </c>
      <c r="M8">
        <v>0</v>
      </c>
      <c r="N8">
        <v>0</v>
      </c>
      <c r="O8">
        <v>3.774663</v>
      </c>
      <c r="P8">
        <v>54777.92</v>
      </c>
      <c r="Q8">
        <v>8</v>
      </c>
      <c r="R8">
        <v>4285.533</v>
      </c>
      <c r="S8">
        <v>4285.533</v>
      </c>
    </row>
    <row r="9" spans="1:19" ht="12.75">
      <c r="A9" t="s">
        <v>55</v>
      </c>
      <c r="B9" t="s">
        <v>45</v>
      </c>
      <c r="C9" t="s">
        <v>12</v>
      </c>
      <c r="D9">
        <v>2011</v>
      </c>
      <c r="E9">
        <v>8</v>
      </c>
      <c r="F9">
        <v>0.4799392</v>
      </c>
      <c r="G9">
        <v>0.4799392</v>
      </c>
      <c r="H9">
        <v>74.1616</v>
      </c>
      <c r="I9">
        <v>0.0375462</v>
      </c>
      <c r="J9">
        <v>0</v>
      </c>
      <c r="K9">
        <v>0</v>
      </c>
      <c r="L9">
        <v>0</v>
      </c>
      <c r="M9">
        <v>0</v>
      </c>
      <c r="N9">
        <v>0</v>
      </c>
      <c r="O9">
        <v>3.774663</v>
      </c>
      <c r="P9">
        <v>54777.92</v>
      </c>
      <c r="Q9">
        <v>8</v>
      </c>
      <c r="R9">
        <v>6964.877</v>
      </c>
      <c r="S9">
        <v>6964.877</v>
      </c>
    </row>
    <row r="10" spans="1:19" ht="12.75">
      <c r="A10" t="s">
        <v>55</v>
      </c>
      <c r="B10" t="s">
        <v>45</v>
      </c>
      <c r="C10" t="s">
        <v>12</v>
      </c>
      <c r="D10">
        <v>2011</v>
      </c>
      <c r="E10">
        <v>9</v>
      </c>
      <c r="F10">
        <v>0.7667537</v>
      </c>
      <c r="G10">
        <v>0.7667537</v>
      </c>
      <c r="H10">
        <v>78.0161</v>
      </c>
      <c r="I10">
        <v>0.0385999</v>
      </c>
      <c r="J10">
        <v>0</v>
      </c>
      <c r="K10">
        <v>0</v>
      </c>
      <c r="L10">
        <v>0</v>
      </c>
      <c r="M10">
        <v>0</v>
      </c>
      <c r="N10">
        <v>0</v>
      </c>
      <c r="O10">
        <v>3.774663</v>
      </c>
      <c r="P10">
        <v>54777.92</v>
      </c>
      <c r="Q10">
        <v>8</v>
      </c>
      <c r="R10">
        <v>11127.13</v>
      </c>
      <c r="S10">
        <v>11127.13</v>
      </c>
    </row>
    <row r="11" spans="1:19" ht="12.75">
      <c r="A11" t="s">
        <v>55</v>
      </c>
      <c r="B11" t="s">
        <v>45</v>
      </c>
      <c r="C11" t="s">
        <v>12</v>
      </c>
      <c r="D11">
        <v>2011</v>
      </c>
      <c r="E11">
        <v>10</v>
      </c>
      <c r="F11">
        <v>1.112218</v>
      </c>
      <c r="G11">
        <v>1.112218</v>
      </c>
      <c r="H11">
        <v>83.1914</v>
      </c>
      <c r="I11">
        <v>0.0403837</v>
      </c>
      <c r="J11">
        <v>0</v>
      </c>
      <c r="K11">
        <v>0</v>
      </c>
      <c r="L11">
        <v>0</v>
      </c>
      <c r="M11">
        <v>0</v>
      </c>
      <c r="N11">
        <v>0</v>
      </c>
      <c r="O11">
        <v>3.774663</v>
      </c>
      <c r="P11">
        <v>54777.92</v>
      </c>
      <c r="Q11">
        <v>8</v>
      </c>
      <c r="R11">
        <v>16140.51</v>
      </c>
      <c r="S11">
        <v>16140.51</v>
      </c>
    </row>
    <row r="12" spans="1:19" ht="12.75">
      <c r="A12" t="s">
        <v>55</v>
      </c>
      <c r="B12" t="s">
        <v>45</v>
      </c>
      <c r="C12" t="s">
        <v>12</v>
      </c>
      <c r="D12">
        <v>2011</v>
      </c>
      <c r="E12">
        <v>11</v>
      </c>
      <c r="F12">
        <v>1.466949</v>
      </c>
      <c r="G12">
        <v>1.466949</v>
      </c>
      <c r="H12">
        <v>85.5053</v>
      </c>
      <c r="I12">
        <v>0.0403456</v>
      </c>
      <c r="J12">
        <v>0</v>
      </c>
      <c r="K12">
        <v>0</v>
      </c>
      <c r="L12">
        <v>0</v>
      </c>
      <c r="M12">
        <v>0</v>
      </c>
      <c r="N12">
        <v>0</v>
      </c>
      <c r="O12">
        <v>3.774663</v>
      </c>
      <c r="P12">
        <v>54777.92</v>
      </c>
      <c r="Q12">
        <v>8</v>
      </c>
      <c r="R12">
        <v>21288.37</v>
      </c>
      <c r="S12">
        <v>21288.37</v>
      </c>
    </row>
    <row r="13" spans="1:19" ht="12.75">
      <c r="A13" t="s">
        <v>55</v>
      </c>
      <c r="B13" t="s">
        <v>45</v>
      </c>
      <c r="C13" t="s">
        <v>12</v>
      </c>
      <c r="D13">
        <v>2011</v>
      </c>
      <c r="E13">
        <v>12</v>
      </c>
      <c r="F13">
        <v>1.776963</v>
      </c>
      <c r="G13">
        <v>1.776963</v>
      </c>
      <c r="H13">
        <v>88.318</v>
      </c>
      <c r="I13">
        <v>0.041011</v>
      </c>
      <c r="J13">
        <v>0</v>
      </c>
      <c r="K13">
        <v>0</v>
      </c>
      <c r="L13">
        <v>0</v>
      </c>
      <c r="M13">
        <v>0</v>
      </c>
      <c r="N13">
        <v>0</v>
      </c>
      <c r="O13">
        <v>3.774663</v>
      </c>
      <c r="P13">
        <v>54777.92</v>
      </c>
      <c r="Q13">
        <v>8</v>
      </c>
      <c r="R13">
        <v>25787.29</v>
      </c>
      <c r="S13">
        <v>25787.29</v>
      </c>
    </row>
    <row r="14" spans="1:19" ht="12.75">
      <c r="A14" t="s">
        <v>55</v>
      </c>
      <c r="B14" t="s">
        <v>45</v>
      </c>
      <c r="C14" t="s">
        <v>12</v>
      </c>
      <c r="D14">
        <v>2011</v>
      </c>
      <c r="E14">
        <v>13</v>
      </c>
      <c r="F14">
        <v>2.014713</v>
      </c>
      <c r="G14">
        <v>2.014713</v>
      </c>
      <c r="H14">
        <v>87.2698</v>
      </c>
      <c r="I14">
        <v>0.0402677</v>
      </c>
      <c r="J14">
        <v>0</v>
      </c>
      <c r="K14">
        <v>0</v>
      </c>
      <c r="L14">
        <v>0</v>
      </c>
      <c r="M14">
        <v>0</v>
      </c>
      <c r="N14">
        <v>0</v>
      </c>
      <c r="O14">
        <v>3.774663</v>
      </c>
      <c r="P14">
        <v>54777.92</v>
      </c>
      <c r="Q14">
        <v>8</v>
      </c>
      <c r="R14">
        <v>29237.52</v>
      </c>
      <c r="S14">
        <v>29237.52</v>
      </c>
    </row>
    <row r="15" spans="1:19" ht="12.75">
      <c r="A15" t="s">
        <v>55</v>
      </c>
      <c r="B15" t="s">
        <v>45</v>
      </c>
      <c r="C15" t="s">
        <v>12</v>
      </c>
      <c r="D15">
        <v>2011</v>
      </c>
      <c r="E15">
        <v>14</v>
      </c>
      <c r="F15">
        <v>1.976659</v>
      </c>
      <c r="G15">
        <v>1.639606</v>
      </c>
      <c r="H15">
        <v>85.264</v>
      </c>
      <c r="I15">
        <v>0.0390101</v>
      </c>
      <c r="J15">
        <v>-0.3870465</v>
      </c>
      <c r="K15">
        <v>-0.35751</v>
      </c>
      <c r="L15">
        <v>-0.3370531</v>
      </c>
      <c r="M15">
        <v>-0.3165962</v>
      </c>
      <c r="N15">
        <v>-0.2870596</v>
      </c>
      <c r="O15">
        <v>3.774663</v>
      </c>
      <c r="P15">
        <v>54777.92</v>
      </c>
      <c r="Q15">
        <v>8</v>
      </c>
      <c r="R15">
        <v>28685.27</v>
      </c>
      <c r="S15">
        <v>23793.96</v>
      </c>
    </row>
    <row r="16" spans="1:19" ht="12.75">
      <c r="A16" t="s">
        <v>55</v>
      </c>
      <c r="B16" t="s">
        <v>45</v>
      </c>
      <c r="C16" t="s">
        <v>12</v>
      </c>
      <c r="D16">
        <v>2011</v>
      </c>
      <c r="E16">
        <v>15</v>
      </c>
      <c r="F16">
        <v>1.903774</v>
      </c>
      <c r="G16">
        <v>1.553237</v>
      </c>
      <c r="H16">
        <v>84.8661</v>
      </c>
      <c r="I16">
        <v>0.0374963</v>
      </c>
      <c r="J16">
        <v>-0.400117</v>
      </c>
      <c r="K16">
        <v>-0.3717266</v>
      </c>
      <c r="L16">
        <v>-0.3505375</v>
      </c>
      <c r="M16">
        <v>-0.3324004</v>
      </c>
      <c r="N16">
        <v>-0.3040101</v>
      </c>
      <c r="O16">
        <v>3.774663</v>
      </c>
      <c r="P16">
        <v>54777.92</v>
      </c>
      <c r="Q16">
        <v>8</v>
      </c>
      <c r="R16">
        <v>27627.57</v>
      </c>
      <c r="S16">
        <v>22540.57</v>
      </c>
    </row>
    <row r="17" spans="1:19" ht="12.75">
      <c r="A17" t="s">
        <v>55</v>
      </c>
      <c r="B17" t="s">
        <v>45</v>
      </c>
      <c r="C17" t="s">
        <v>12</v>
      </c>
      <c r="D17">
        <v>2011</v>
      </c>
      <c r="E17">
        <v>16</v>
      </c>
      <c r="F17">
        <v>1.815564</v>
      </c>
      <c r="G17">
        <v>1.45547</v>
      </c>
      <c r="H17">
        <v>84.9371</v>
      </c>
      <c r="I17">
        <v>0.0369806</v>
      </c>
      <c r="J17">
        <v>-0.4083626</v>
      </c>
      <c r="K17">
        <v>-0.3803627</v>
      </c>
      <c r="L17">
        <v>-0.3600934</v>
      </c>
      <c r="M17">
        <v>-0.3415774</v>
      </c>
      <c r="N17">
        <v>-0.3135774</v>
      </c>
      <c r="O17">
        <v>3.774663</v>
      </c>
      <c r="P17">
        <v>54777.92</v>
      </c>
      <c r="Q17">
        <v>8</v>
      </c>
      <c r="R17">
        <v>26347.46</v>
      </c>
      <c r="S17">
        <v>21121.79</v>
      </c>
    </row>
    <row r="18" spans="1:19" ht="12.75">
      <c r="A18" t="s">
        <v>55</v>
      </c>
      <c r="B18" t="s">
        <v>45</v>
      </c>
      <c r="C18" t="s">
        <v>12</v>
      </c>
      <c r="D18">
        <v>2011</v>
      </c>
      <c r="E18">
        <v>17</v>
      </c>
      <c r="F18">
        <v>1.652058</v>
      </c>
      <c r="G18">
        <v>1.296133</v>
      </c>
      <c r="H18">
        <v>82.9807</v>
      </c>
      <c r="I18">
        <v>0.0360345</v>
      </c>
      <c r="J18">
        <v>-0.4125498</v>
      </c>
      <c r="K18">
        <v>-0.3852662</v>
      </c>
      <c r="L18">
        <v>-0.3559246</v>
      </c>
      <c r="M18">
        <v>-0.3474732</v>
      </c>
      <c r="N18">
        <v>-0.3201897</v>
      </c>
      <c r="O18">
        <v>3.774663</v>
      </c>
      <c r="P18">
        <v>54777.92</v>
      </c>
      <c r="Q18">
        <v>8</v>
      </c>
      <c r="R18">
        <v>23974.66</v>
      </c>
      <c r="S18">
        <v>18809.49</v>
      </c>
    </row>
    <row r="19" spans="1:19" ht="12.75">
      <c r="A19" t="s">
        <v>55</v>
      </c>
      <c r="B19" t="s">
        <v>45</v>
      </c>
      <c r="C19" t="s">
        <v>12</v>
      </c>
      <c r="D19">
        <v>2011</v>
      </c>
      <c r="E19">
        <v>18</v>
      </c>
      <c r="F19">
        <v>1.388586</v>
      </c>
      <c r="G19">
        <v>1.058597</v>
      </c>
      <c r="H19">
        <v>81.2308</v>
      </c>
      <c r="I19">
        <v>0.0357122</v>
      </c>
      <c r="J19">
        <v>-0.3757561</v>
      </c>
      <c r="K19">
        <v>-0.3487166</v>
      </c>
      <c r="L19">
        <v>-0.3299891</v>
      </c>
      <c r="M19">
        <v>-0.3112616</v>
      </c>
      <c r="N19">
        <v>-0.284222</v>
      </c>
      <c r="O19">
        <v>3.774663</v>
      </c>
      <c r="P19">
        <v>54777.92</v>
      </c>
      <c r="Q19">
        <v>8</v>
      </c>
      <c r="R19">
        <v>20151.16</v>
      </c>
      <c r="S19">
        <v>15362.36</v>
      </c>
    </row>
    <row r="20" spans="1:19" ht="12.75">
      <c r="A20" t="s">
        <v>55</v>
      </c>
      <c r="B20" t="s">
        <v>45</v>
      </c>
      <c r="C20" t="s">
        <v>12</v>
      </c>
      <c r="D20">
        <v>2011</v>
      </c>
      <c r="E20">
        <v>19</v>
      </c>
      <c r="F20">
        <v>0.9556369</v>
      </c>
      <c r="G20">
        <v>1.08399</v>
      </c>
      <c r="H20">
        <v>79.1651</v>
      </c>
      <c r="I20">
        <v>0.0351013</v>
      </c>
      <c r="J20">
        <v>0.0833686</v>
      </c>
      <c r="K20">
        <v>0.1099456</v>
      </c>
      <c r="L20">
        <v>0.1283527</v>
      </c>
      <c r="M20">
        <v>0.1467598</v>
      </c>
      <c r="N20">
        <v>0.1733368</v>
      </c>
      <c r="O20">
        <v>3.774663</v>
      </c>
      <c r="P20">
        <v>54777.92</v>
      </c>
      <c r="Q20">
        <v>8</v>
      </c>
      <c r="R20">
        <v>13868.2</v>
      </c>
      <c r="S20">
        <v>15730.86</v>
      </c>
    </row>
    <row r="21" spans="1:19" ht="12.75">
      <c r="A21" t="s">
        <v>55</v>
      </c>
      <c r="B21" t="s">
        <v>45</v>
      </c>
      <c r="C21" t="s">
        <v>12</v>
      </c>
      <c r="D21">
        <v>2011</v>
      </c>
      <c r="E21">
        <v>20</v>
      </c>
      <c r="F21">
        <v>0.7305095</v>
      </c>
      <c r="G21">
        <v>0.8192556</v>
      </c>
      <c r="H21">
        <v>76.9094</v>
      </c>
      <c r="I21">
        <v>0.0347524</v>
      </c>
      <c r="J21">
        <v>0.0407122</v>
      </c>
      <c r="K21">
        <v>0.067025</v>
      </c>
      <c r="L21">
        <v>0.0887461</v>
      </c>
      <c r="M21">
        <v>0.1034734</v>
      </c>
      <c r="N21">
        <v>0.1297863</v>
      </c>
      <c r="O21">
        <v>3.774663</v>
      </c>
      <c r="P21">
        <v>54777.92</v>
      </c>
      <c r="Q21">
        <v>8</v>
      </c>
      <c r="R21">
        <v>10601.15</v>
      </c>
      <c r="S21">
        <v>11889.04</v>
      </c>
    </row>
    <row r="22" spans="1:19" ht="12.75">
      <c r="A22" t="s">
        <v>55</v>
      </c>
      <c r="B22" t="s">
        <v>45</v>
      </c>
      <c r="C22" t="s">
        <v>12</v>
      </c>
      <c r="D22">
        <v>2011</v>
      </c>
      <c r="E22">
        <v>21</v>
      </c>
      <c r="F22">
        <v>0.5332651</v>
      </c>
      <c r="G22">
        <v>0.5914242</v>
      </c>
      <c r="H22">
        <v>76.2824</v>
      </c>
      <c r="I22">
        <v>0.0345276</v>
      </c>
      <c r="J22">
        <v>0.0118839</v>
      </c>
      <c r="K22">
        <v>0.0380266</v>
      </c>
      <c r="L22">
        <v>0.0581592</v>
      </c>
      <c r="M22">
        <v>0.0742391</v>
      </c>
      <c r="N22">
        <v>0.1003818</v>
      </c>
      <c r="O22">
        <v>3.774663</v>
      </c>
      <c r="P22">
        <v>54777.92</v>
      </c>
      <c r="Q22">
        <v>8</v>
      </c>
      <c r="R22">
        <v>7738.743</v>
      </c>
      <c r="S22">
        <v>8582.748</v>
      </c>
    </row>
    <row r="23" spans="1:19" ht="12.75">
      <c r="A23" t="s">
        <v>55</v>
      </c>
      <c r="B23" t="s">
        <v>45</v>
      </c>
      <c r="C23" t="s">
        <v>12</v>
      </c>
      <c r="D23">
        <v>2011</v>
      </c>
      <c r="E23">
        <v>22</v>
      </c>
      <c r="F23">
        <v>0.3930704</v>
      </c>
      <c r="G23">
        <v>0.4312732</v>
      </c>
      <c r="H23">
        <v>74.9825</v>
      </c>
      <c r="I23">
        <v>0.0347354</v>
      </c>
      <c r="J23">
        <v>-0.0093934</v>
      </c>
      <c r="K23">
        <v>0.0169066</v>
      </c>
      <c r="L23">
        <v>0.0382027</v>
      </c>
      <c r="M23">
        <v>0.0533371</v>
      </c>
      <c r="N23">
        <v>0.0796371</v>
      </c>
      <c r="O23">
        <v>3.774663</v>
      </c>
      <c r="P23">
        <v>54777.92</v>
      </c>
      <c r="Q23">
        <v>8</v>
      </c>
      <c r="R23">
        <v>5704.238</v>
      </c>
      <c r="S23">
        <v>6258.636</v>
      </c>
    </row>
    <row r="24" spans="1:19" ht="12.75">
      <c r="A24" t="s">
        <v>55</v>
      </c>
      <c r="B24" t="s">
        <v>45</v>
      </c>
      <c r="C24" t="s">
        <v>12</v>
      </c>
      <c r="D24">
        <v>2011</v>
      </c>
      <c r="E24">
        <v>23</v>
      </c>
      <c r="F24">
        <v>0.3014788</v>
      </c>
      <c r="G24">
        <v>0.3279629</v>
      </c>
      <c r="H24">
        <v>73.9715</v>
      </c>
      <c r="I24">
        <v>0.0349683</v>
      </c>
      <c r="J24">
        <v>-0.0183793</v>
      </c>
      <c r="K24">
        <v>0.008097</v>
      </c>
      <c r="L24">
        <v>0.0264841</v>
      </c>
      <c r="M24">
        <v>0.0447718</v>
      </c>
      <c r="N24">
        <v>0.0712481</v>
      </c>
      <c r="O24">
        <v>3.774663</v>
      </c>
      <c r="P24">
        <v>54777.92</v>
      </c>
      <c r="Q24">
        <v>8</v>
      </c>
      <c r="R24">
        <v>4375.061</v>
      </c>
      <c r="S24">
        <v>4759.398</v>
      </c>
    </row>
    <row r="25" spans="1:19" ht="12.75">
      <c r="A25" t="s">
        <v>55</v>
      </c>
      <c r="B25" t="s">
        <v>45</v>
      </c>
      <c r="C25" t="s">
        <v>12</v>
      </c>
      <c r="D25">
        <v>2011</v>
      </c>
      <c r="E25">
        <v>24</v>
      </c>
      <c r="F25">
        <v>0.2556782</v>
      </c>
      <c r="G25">
        <v>0.2764535</v>
      </c>
      <c r="H25">
        <v>72.942</v>
      </c>
      <c r="I25">
        <v>0.0354409</v>
      </c>
      <c r="J25">
        <v>-0.0274735</v>
      </c>
      <c r="K25">
        <v>-0.0006394</v>
      </c>
      <c r="L25">
        <v>0.0207753</v>
      </c>
      <c r="M25">
        <v>0.036531</v>
      </c>
      <c r="N25">
        <v>0.0633651</v>
      </c>
      <c r="O25">
        <v>3.774663</v>
      </c>
      <c r="P25">
        <v>54777.92</v>
      </c>
      <c r="Q25">
        <v>8</v>
      </c>
      <c r="R25">
        <v>3710.402</v>
      </c>
      <c r="S25">
        <v>4011.893</v>
      </c>
    </row>
    <row r="26" spans="1:19" ht="12.75">
      <c r="A26" t="s">
        <v>55</v>
      </c>
      <c r="B26" t="s">
        <v>46</v>
      </c>
      <c r="C26" t="s">
        <v>12</v>
      </c>
      <c r="D26">
        <v>2011</v>
      </c>
      <c r="E26">
        <v>1</v>
      </c>
      <c r="F26">
        <v>0.1890185</v>
      </c>
      <c r="G26">
        <v>0.1890185</v>
      </c>
      <c r="H26">
        <v>69.8831</v>
      </c>
      <c r="I26">
        <v>0.0349267</v>
      </c>
      <c r="J26">
        <v>0</v>
      </c>
      <c r="K26">
        <v>0</v>
      </c>
      <c r="L26">
        <v>0</v>
      </c>
      <c r="M26">
        <v>0</v>
      </c>
      <c r="N26">
        <v>0</v>
      </c>
      <c r="O26">
        <v>3.774663</v>
      </c>
      <c r="P26">
        <v>54777.92</v>
      </c>
      <c r="Q26">
        <v>8</v>
      </c>
      <c r="R26">
        <v>2743.037</v>
      </c>
      <c r="S26">
        <v>2743.037</v>
      </c>
    </row>
    <row r="27" spans="1:19" ht="12.75">
      <c r="A27" t="s">
        <v>55</v>
      </c>
      <c r="B27" t="s">
        <v>46</v>
      </c>
      <c r="C27" t="s">
        <v>12</v>
      </c>
      <c r="D27">
        <v>2011</v>
      </c>
      <c r="E27">
        <v>2</v>
      </c>
      <c r="F27">
        <v>0.187326</v>
      </c>
      <c r="G27">
        <v>0.187326</v>
      </c>
      <c r="H27">
        <v>69.0382</v>
      </c>
      <c r="I27">
        <v>0.0352932</v>
      </c>
      <c r="J27">
        <v>0</v>
      </c>
      <c r="K27">
        <v>0</v>
      </c>
      <c r="L27">
        <v>0</v>
      </c>
      <c r="M27">
        <v>0</v>
      </c>
      <c r="N27">
        <v>0</v>
      </c>
      <c r="O27">
        <v>3.774663</v>
      </c>
      <c r="P27">
        <v>54777.92</v>
      </c>
      <c r="Q27">
        <v>8</v>
      </c>
      <c r="R27">
        <v>2718.474</v>
      </c>
      <c r="S27">
        <v>2718.474</v>
      </c>
    </row>
    <row r="28" spans="1:19" ht="12.75">
      <c r="A28" t="s">
        <v>55</v>
      </c>
      <c r="B28" t="s">
        <v>46</v>
      </c>
      <c r="C28" t="s">
        <v>12</v>
      </c>
      <c r="D28">
        <v>2011</v>
      </c>
      <c r="E28">
        <v>3</v>
      </c>
      <c r="F28">
        <v>0.181585</v>
      </c>
      <c r="G28">
        <v>0.181585</v>
      </c>
      <c r="H28">
        <v>68.6424</v>
      </c>
      <c r="I28">
        <v>0.0354028</v>
      </c>
      <c r="J28">
        <v>0</v>
      </c>
      <c r="K28">
        <v>0</v>
      </c>
      <c r="L28">
        <v>0</v>
      </c>
      <c r="M28">
        <v>0</v>
      </c>
      <c r="N28">
        <v>0</v>
      </c>
      <c r="O28">
        <v>3.774663</v>
      </c>
      <c r="P28">
        <v>54777.92</v>
      </c>
      <c r="Q28">
        <v>8</v>
      </c>
      <c r="R28">
        <v>2635.161</v>
      </c>
      <c r="S28">
        <v>2635.161</v>
      </c>
    </row>
    <row r="29" spans="1:19" ht="12.75">
      <c r="A29" t="s">
        <v>55</v>
      </c>
      <c r="B29" t="s">
        <v>46</v>
      </c>
      <c r="C29" t="s">
        <v>12</v>
      </c>
      <c r="D29">
        <v>2011</v>
      </c>
      <c r="E29">
        <v>4</v>
      </c>
      <c r="F29">
        <v>0.1662049</v>
      </c>
      <c r="G29">
        <v>0.1662049</v>
      </c>
      <c r="H29">
        <v>69.2074</v>
      </c>
      <c r="I29">
        <v>0.0351802</v>
      </c>
      <c r="J29">
        <v>0</v>
      </c>
      <c r="K29">
        <v>0</v>
      </c>
      <c r="L29">
        <v>0</v>
      </c>
      <c r="M29">
        <v>0</v>
      </c>
      <c r="N29">
        <v>0</v>
      </c>
      <c r="O29">
        <v>3.774663</v>
      </c>
      <c r="P29">
        <v>54777.92</v>
      </c>
      <c r="Q29">
        <v>8</v>
      </c>
      <c r="R29">
        <v>2411.965</v>
      </c>
      <c r="S29">
        <v>2411.965</v>
      </c>
    </row>
    <row r="30" spans="1:19" ht="12.75">
      <c r="A30" t="s">
        <v>55</v>
      </c>
      <c r="B30" t="s">
        <v>46</v>
      </c>
      <c r="C30" t="s">
        <v>12</v>
      </c>
      <c r="D30">
        <v>2011</v>
      </c>
      <c r="E30">
        <v>5</v>
      </c>
      <c r="F30">
        <v>0.1609676</v>
      </c>
      <c r="G30">
        <v>0.1609676</v>
      </c>
      <c r="H30">
        <v>68.7609</v>
      </c>
      <c r="I30">
        <v>0.0349072</v>
      </c>
      <c r="J30">
        <v>0</v>
      </c>
      <c r="K30">
        <v>0</v>
      </c>
      <c r="L30">
        <v>0</v>
      </c>
      <c r="M30">
        <v>0</v>
      </c>
      <c r="N30">
        <v>0</v>
      </c>
      <c r="O30">
        <v>3.774663</v>
      </c>
      <c r="P30">
        <v>54777.92</v>
      </c>
      <c r="Q30">
        <v>8</v>
      </c>
      <c r="R30">
        <v>2335.961</v>
      </c>
      <c r="S30">
        <v>2335.961</v>
      </c>
    </row>
    <row r="31" spans="1:19" ht="12.75">
      <c r="A31" t="s">
        <v>55</v>
      </c>
      <c r="B31" t="s">
        <v>46</v>
      </c>
      <c r="C31" t="s">
        <v>12</v>
      </c>
      <c r="D31">
        <v>2011</v>
      </c>
      <c r="E31">
        <v>6</v>
      </c>
      <c r="F31">
        <v>0.1938963</v>
      </c>
      <c r="G31">
        <v>0.1938963</v>
      </c>
      <c r="H31">
        <v>68.112</v>
      </c>
      <c r="I31">
        <v>0.0344736</v>
      </c>
      <c r="J31">
        <v>0</v>
      </c>
      <c r="K31">
        <v>0</v>
      </c>
      <c r="L31">
        <v>0</v>
      </c>
      <c r="M31">
        <v>0</v>
      </c>
      <c r="N31">
        <v>0</v>
      </c>
      <c r="O31">
        <v>3.774663</v>
      </c>
      <c r="P31">
        <v>54777.92</v>
      </c>
      <c r="Q31">
        <v>8</v>
      </c>
      <c r="R31">
        <v>2813.824</v>
      </c>
      <c r="S31">
        <v>2813.824</v>
      </c>
    </row>
    <row r="32" spans="1:19" ht="12.75">
      <c r="A32" t="s">
        <v>55</v>
      </c>
      <c r="B32" t="s">
        <v>46</v>
      </c>
      <c r="C32" t="s">
        <v>12</v>
      </c>
      <c r="D32">
        <v>2011</v>
      </c>
      <c r="E32">
        <v>7</v>
      </c>
      <c r="F32">
        <v>0.2780721</v>
      </c>
      <c r="G32">
        <v>0.2780721</v>
      </c>
      <c r="H32">
        <v>68.1964</v>
      </c>
      <c r="I32">
        <v>0.0346495</v>
      </c>
      <c r="J32">
        <v>0</v>
      </c>
      <c r="K32">
        <v>0</v>
      </c>
      <c r="L32">
        <v>0</v>
      </c>
      <c r="M32">
        <v>0</v>
      </c>
      <c r="N32">
        <v>0</v>
      </c>
      <c r="O32">
        <v>3.774663</v>
      </c>
      <c r="P32">
        <v>54777.92</v>
      </c>
      <c r="Q32">
        <v>8</v>
      </c>
      <c r="R32">
        <v>4035.382</v>
      </c>
      <c r="S32">
        <v>4035.382</v>
      </c>
    </row>
    <row r="33" spans="1:19" ht="12.75">
      <c r="A33" t="s">
        <v>55</v>
      </c>
      <c r="B33" t="s">
        <v>46</v>
      </c>
      <c r="C33" t="s">
        <v>12</v>
      </c>
      <c r="D33">
        <v>2011</v>
      </c>
      <c r="E33">
        <v>8</v>
      </c>
      <c r="F33">
        <v>0.4342983</v>
      </c>
      <c r="G33">
        <v>0.4342983</v>
      </c>
      <c r="H33">
        <v>70.3992</v>
      </c>
      <c r="I33">
        <v>0.0338262</v>
      </c>
      <c r="J33">
        <v>0</v>
      </c>
      <c r="K33">
        <v>0</v>
      </c>
      <c r="L33">
        <v>0</v>
      </c>
      <c r="M33">
        <v>0</v>
      </c>
      <c r="N33">
        <v>0</v>
      </c>
      <c r="O33">
        <v>3.774663</v>
      </c>
      <c r="P33">
        <v>54777.92</v>
      </c>
      <c r="Q33">
        <v>8</v>
      </c>
      <c r="R33">
        <v>6302.537</v>
      </c>
      <c r="S33">
        <v>6302.537</v>
      </c>
    </row>
    <row r="34" spans="1:19" ht="12.75">
      <c r="A34" t="s">
        <v>55</v>
      </c>
      <c r="B34" t="s">
        <v>46</v>
      </c>
      <c r="C34" t="s">
        <v>12</v>
      </c>
      <c r="D34">
        <v>2011</v>
      </c>
      <c r="E34">
        <v>9</v>
      </c>
      <c r="F34">
        <v>0.6710667</v>
      </c>
      <c r="G34">
        <v>0.6710667</v>
      </c>
      <c r="H34">
        <v>75.9674</v>
      </c>
      <c r="I34">
        <v>0.0338729</v>
      </c>
      <c r="J34">
        <v>0</v>
      </c>
      <c r="K34">
        <v>0</v>
      </c>
      <c r="L34">
        <v>0</v>
      </c>
      <c r="M34">
        <v>0</v>
      </c>
      <c r="N34">
        <v>0</v>
      </c>
      <c r="O34">
        <v>3.774663</v>
      </c>
      <c r="P34">
        <v>54777.92</v>
      </c>
      <c r="Q34">
        <v>8</v>
      </c>
      <c r="R34">
        <v>9738.521</v>
      </c>
      <c r="S34">
        <v>9738.521</v>
      </c>
    </row>
    <row r="35" spans="1:19" ht="12.75">
      <c r="A35" t="s">
        <v>55</v>
      </c>
      <c r="B35" t="s">
        <v>46</v>
      </c>
      <c r="C35" t="s">
        <v>12</v>
      </c>
      <c r="D35">
        <v>2011</v>
      </c>
      <c r="E35">
        <v>10</v>
      </c>
      <c r="F35">
        <v>0.9526078</v>
      </c>
      <c r="G35">
        <v>0.9526078</v>
      </c>
      <c r="H35">
        <v>79.1402</v>
      </c>
      <c r="I35">
        <v>0.0335737</v>
      </c>
      <c r="J35">
        <v>0</v>
      </c>
      <c r="K35">
        <v>0</v>
      </c>
      <c r="L35">
        <v>0</v>
      </c>
      <c r="M35">
        <v>0</v>
      </c>
      <c r="N35">
        <v>0</v>
      </c>
      <c r="O35">
        <v>3.774663</v>
      </c>
      <c r="P35">
        <v>54777.92</v>
      </c>
      <c r="Q35">
        <v>8</v>
      </c>
      <c r="R35">
        <v>13824.25</v>
      </c>
      <c r="S35">
        <v>13824.25</v>
      </c>
    </row>
    <row r="36" spans="1:19" ht="12.75">
      <c r="A36" t="s">
        <v>55</v>
      </c>
      <c r="B36" t="s">
        <v>46</v>
      </c>
      <c r="C36" t="s">
        <v>12</v>
      </c>
      <c r="D36">
        <v>2011</v>
      </c>
      <c r="E36">
        <v>11</v>
      </c>
      <c r="F36">
        <v>1.241632</v>
      </c>
      <c r="G36">
        <v>1.241632</v>
      </c>
      <c r="H36">
        <v>83.7744</v>
      </c>
      <c r="I36">
        <v>0.0331656</v>
      </c>
      <c r="J36">
        <v>0</v>
      </c>
      <c r="K36">
        <v>0</v>
      </c>
      <c r="L36">
        <v>0</v>
      </c>
      <c r="M36">
        <v>0</v>
      </c>
      <c r="N36">
        <v>0</v>
      </c>
      <c r="O36">
        <v>3.774663</v>
      </c>
      <c r="P36">
        <v>54777.92</v>
      </c>
      <c r="Q36">
        <v>8</v>
      </c>
      <c r="R36">
        <v>18018.56</v>
      </c>
      <c r="S36">
        <v>18018.56</v>
      </c>
    </row>
    <row r="37" spans="1:19" ht="12.75">
      <c r="A37" t="s">
        <v>55</v>
      </c>
      <c r="B37" t="s">
        <v>46</v>
      </c>
      <c r="C37" t="s">
        <v>12</v>
      </c>
      <c r="D37">
        <v>2011</v>
      </c>
      <c r="E37">
        <v>12</v>
      </c>
      <c r="F37">
        <v>1.488161</v>
      </c>
      <c r="G37">
        <v>1.488161</v>
      </c>
      <c r="H37">
        <v>84.9075</v>
      </c>
      <c r="I37">
        <v>0.0328171</v>
      </c>
      <c r="J37">
        <v>0</v>
      </c>
      <c r="K37">
        <v>0</v>
      </c>
      <c r="L37">
        <v>0</v>
      </c>
      <c r="M37">
        <v>0</v>
      </c>
      <c r="N37">
        <v>0</v>
      </c>
      <c r="O37">
        <v>3.774663</v>
      </c>
      <c r="P37">
        <v>54777.92</v>
      </c>
      <c r="Q37">
        <v>8</v>
      </c>
      <c r="R37">
        <v>21596.19</v>
      </c>
      <c r="S37">
        <v>21596.19</v>
      </c>
    </row>
    <row r="38" spans="1:19" ht="12.75">
      <c r="A38" t="s">
        <v>55</v>
      </c>
      <c r="B38" t="s">
        <v>46</v>
      </c>
      <c r="C38" t="s">
        <v>12</v>
      </c>
      <c r="D38">
        <v>2011</v>
      </c>
      <c r="E38">
        <v>13</v>
      </c>
      <c r="F38">
        <v>1.670285</v>
      </c>
      <c r="G38">
        <v>1.670285</v>
      </c>
      <c r="H38">
        <v>84.1499</v>
      </c>
      <c r="I38">
        <v>0.0322788</v>
      </c>
      <c r="J38">
        <v>0</v>
      </c>
      <c r="K38">
        <v>0</v>
      </c>
      <c r="L38">
        <v>0</v>
      </c>
      <c r="M38">
        <v>0</v>
      </c>
      <c r="N38">
        <v>0</v>
      </c>
      <c r="O38">
        <v>3.774663</v>
      </c>
      <c r="P38">
        <v>54777.92</v>
      </c>
      <c r="Q38">
        <v>8</v>
      </c>
      <c r="R38">
        <v>24239.17</v>
      </c>
      <c r="S38">
        <v>24239.17</v>
      </c>
    </row>
    <row r="39" spans="1:19" ht="12.75">
      <c r="A39" t="s">
        <v>55</v>
      </c>
      <c r="B39" t="s">
        <v>46</v>
      </c>
      <c r="C39" t="s">
        <v>12</v>
      </c>
      <c r="D39">
        <v>2011</v>
      </c>
      <c r="E39">
        <v>14</v>
      </c>
      <c r="F39">
        <v>1.685896</v>
      </c>
      <c r="G39">
        <v>1.379631</v>
      </c>
      <c r="H39">
        <v>83.8337</v>
      </c>
      <c r="I39">
        <v>0.0324506</v>
      </c>
      <c r="J39">
        <v>-0.3478523</v>
      </c>
      <c r="K39">
        <v>-0.3232823</v>
      </c>
      <c r="L39">
        <v>-0.3062652</v>
      </c>
      <c r="M39">
        <v>-0.2892481</v>
      </c>
      <c r="N39">
        <v>-0.2646781</v>
      </c>
      <c r="O39">
        <v>3.774663</v>
      </c>
      <c r="P39">
        <v>54777.92</v>
      </c>
      <c r="Q39">
        <v>8</v>
      </c>
      <c r="R39">
        <v>24465.73</v>
      </c>
      <c r="S39">
        <v>20021.21</v>
      </c>
    </row>
    <row r="40" spans="1:19" ht="12.75">
      <c r="A40" t="s">
        <v>55</v>
      </c>
      <c r="B40" t="s">
        <v>46</v>
      </c>
      <c r="C40" t="s">
        <v>12</v>
      </c>
      <c r="D40">
        <v>2011</v>
      </c>
      <c r="E40">
        <v>15</v>
      </c>
      <c r="F40">
        <v>1.646946</v>
      </c>
      <c r="G40">
        <v>1.327841</v>
      </c>
      <c r="H40">
        <v>82.285</v>
      </c>
      <c r="I40">
        <v>0.0318467</v>
      </c>
      <c r="J40">
        <v>-0.3614686</v>
      </c>
      <c r="K40">
        <v>-0.3373558</v>
      </c>
      <c r="L40">
        <v>-0.3191059</v>
      </c>
      <c r="M40">
        <v>-0.3039549</v>
      </c>
      <c r="N40">
        <v>-0.2798421</v>
      </c>
      <c r="O40">
        <v>3.774663</v>
      </c>
      <c r="P40">
        <v>54777.92</v>
      </c>
      <c r="Q40">
        <v>8</v>
      </c>
      <c r="R40">
        <v>23900.49</v>
      </c>
      <c r="S40">
        <v>19269.62</v>
      </c>
    </row>
    <row r="41" spans="1:19" ht="12.75">
      <c r="A41" t="s">
        <v>55</v>
      </c>
      <c r="B41" t="s">
        <v>46</v>
      </c>
      <c r="C41" t="s">
        <v>12</v>
      </c>
      <c r="D41">
        <v>2011</v>
      </c>
      <c r="E41">
        <v>16</v>
      </c>
      <c r="F41">
        <v>1.586367</v>
      </c>
      <c r="G41">
        <v>1.258363</v>
      </c>
      <c r="H41">
        <v>81.8621</v>
      </c>
      <c r="I41">
        <v>0.0314061</v>
      </c>
      <c r="J41">
        <v>-0.3690961</v>
      </c>
      <c r="K41">
        <v>-0.3453169</v>
      </c>
      <c r="L41">
        <v>-0.3280044</v>
      </c>
      <c r="M41">
        <v>-0.3123782</v>
      </c>
      <c r="N41">
        <v>-0.288599</v>
      </c>
      <c r="O41">
        <v>3.774663</v>
      </c>
      <c r="P41">
        <v>54777.92</v>
      </c>
      <c r="Q41">
        <v>8</v>
      </c>
      <c r="R41">
        <v>23021.36</v>
      </c>
      <c r="S41">
        <v>18261.36</v>
      </c>
    </row>
    <row r="42" spans="1:19" ht="12.75">
      <c r="A42" t="s">
        <v>55</v>
      </c>
      <c r="B42" t="s">
        <v>46</v>
      </c>
      <c r="C42" t="s">
        <v>12</v>
      </c>
      <c r="D42">
        <v>2011</v>
      </c>
      <c r="E42">
        <v>17</v>
      </c>
      <c r="F42">
        <v>1.450135</v>
      </c>
      <c r="G42">
        <v>1.126445</v>
      </c>
      <c r="H42">
        <v>80.6676</v>
      </c>
      <c r="I42">
        <v>0.030905</v>
      </c>
      <c r="J42">
        <v>-0.3732733</v>
      </c>
      <c r="K42">
        <v>-0.3498735</v>
      </c>
      <c r="L42">
        <v>-0.3236897</v>
      </c>
      <c r="M42">
        <v>-0.3174603</v>
      </c>
      <c r="N42">
        <v>-0.2940605</v>
      </c>
      <c r="O42">
        <v>3.774663</v>
      </c>
      <c r="P42">
        <v>54777.92</v>
      </c>
      <c r="Q42">
        <v>8</v>
      </c>
      <c r="R42">
        <v>21044.36</v>
      </c>
      <c r="S42">
        <v>16346.98</v>
      </c>
    </row>
    <row r="43" spans="1:19" ht="12.75">
      <c r="A43" t="s">
        <v>55</v>
      </c>
      <c r="B43" t="s">
        <v>46</v>
      </c>
      <c r="C43" t="s">
        <v>12</v>
      </c>
      <c r="D43">
        <v>2011</v>
      </c>
      <c r="E43">
        <v>18</v>
      </c>
      <c r="F43">
        <v>1.217231</v>
      </c>
      <c r="G43">
        <v>0.9186538</v>
      </c>
      <c r="H43">
        <v>78.72</v>
      </c>
      <c r="I43">
        <v>0.0307197</v>
      </c>
      <c r="J43">
        <v>-0.3379463</v>
      </c>
      <c r="K43">
        <v>-0.3146868</v>
      </c>
      <c r="L43">
        <v>-0.2985774</v>
      </c>
      <c r="M43">
        <v>-0.2824679</v>
      </c>
      <c r="N43">
        <v>-0.2592084</v>
      </c>
      <c r="O43">
        <v>3.774663</v>
      </c>
      <c r="P43">
        <v>54777.92</v>
      </c>
      <c r="Q43">
        <v>8</v>
      </c>
      <c r="R43">
        <v>17664.46</v>
      </c>
      <c r="S43">
        <v>13331.5</v>
      </c>
    </row>
    <row r="44" spans="1:19" ht="12.75">
      <c r="A44" t="s">
        <v>55</v>
      </c>
      <c r="B44" t="s">
        <v>46</v>
      </c>
      <c r="C44" t="s">
        <v>12</v>
      </c>
      <c r="D44">
        <v>2011</v>
      </c>
      <c r="E44">
        <v>19</v>
      </c>
      <c r="F44">
        <v>0.8406851</v>
      </c>
      <c r="G44">
        <v>0.9636304</v>
      </c>
      <c r="H44">
        <v>76.0841</v>
      </c>
      <c r="I44">
        <v>0.0306193</v>
      </c>
      <c r="J44">
        <v>0.0837051</v>
      </c>
      <c r="K44">
        <v>0.1068885</v>
      </c>
      <c r="L44">
        <v>0.1229453</v>
      </c>
      <c r="M44">
        <v>0.1390021</v>
      </c>
      <c r="N44">
        <v>0.1621855</v>
      </c>
      <c r="O44">
        <v>3.774663</v>
      </c>
      <c r="P44">
        <v>54777.92</v>
      </c>
      <c r="Q44">
        <v>8</v>
      </c>
      <c r="R44">
        <v>12200.02</v>
      </c>
      <c r="S44">
        <v>13984.2</v>
      </c>
    </row>
    <row r="45" spans="1:19" ht="12.75">
      <c r="A45" t="s">
        <v>55</v>
      </c>
      <c r="B45" t="s">
        <v>46</v>
      </c>
      <c r="C45" t="s">
        <v>12</v>
      </c>
      <c r="D45">
        <v>2011</v>
      </c>
      <c r="E45">
        <v>20</v>
      </c>
      <c r="F45">
        <v>0.6355385</v>
      </c>
      <c r="G45">
        <v>0.7198417</v>
      </c>
      <c r="H45">
        <v>73.0172</v>
      </c>
      <c r="I45">
        <v>0.0301821</v>
      </c>
      <c r="J45">
        <v>0.0415785</v>
      </c>
      <c r="K45">
        <v>0.0644309</v>
      </c>
      <c r="L45">
        <v>0.0843032</v>
      </c>
      <c r="M45">
        <v>0.0960859</v>
      </c>
      <c r="N45">
        <v>0.1189383</v>
      </c>
      <c r="O45">
        <v>3.774663</v>
      </c>
      <c r="P45">
        <v>54777.92</v>
      </c>
      <c r="Q45">
        <v>8</v>
      </c>
      <c r="R45">
        <v>9222.935</v>
      </c>
      <c r="S45">
        <v>10446.34</v>
      </c>
    </row>
    <row r="46" spans="1:19" ht="12.75">
      <c r="A46" t="s">
        <v>55</v>
      </c>
      <c r="B46" t="s">
        <v>46</v>
      </c>
      <c r="C46" t="s">
        <v>12</v>
      </c>
      <c r="D46">
        <v>2011</v>
      </c>
      <c r="E46">
        <v>21</v>
      </c>
      <c r="F46">
        <v>0.4605846</v>
      </c>
      <c r="G46">
        <v>0.5162505</v>
      </c>
      <c r="H46">
        <v>71.581</v>
      </c>
      <c r="I46">
        <v>0.029904</v>
      </c>
      <c r="J46">
        <v>0.0154272</v>
      </c>
      <c r="K46">
        <v>0.0380691</v>
      </c>
      <c r="L46">
        <v>0.0556659</v>
      </c>
      <c r="M46">
        <v>0.0694324</v>
      </c>
      <c r="N46">
        <v>0.0920743</v>
      </c>
      <c r="O46">
        <v>3.774663</v>
      </c>
      <c r="P46">
        <v>54777.92</v>
      </c>
      <c r="Q46">
        <v>8</v>
      </c>
      <c r="R46">
        <v>6684.004</v>
      </c>
      <c r="S46">
        <v>7491.827</v>
      </c>
    </row>
    <row r="47" spans="1:19" ht="12.75">
      <c r="A47" t="s">
        <v>55</v>
      </c>
      <c r="B47" t="s">
        <v>46</v>
      </c>
      <c r="C47" t="s">
        <v>12</v>
      </c>
      <c r="D47">
        <v>2011</v>
      </c>
      <c r="E47">
        <v>22</v>
      </c>
      <c r="F47">
        <v>0.3370656</v>
      </c>
      <c r="G47">
        <v>0.3742076</v>
      </c>
      <c r="H47">
        <v>70.4022</v>
      </c>
      <c r="I47">
        <v>0.0299663</v>
      </c>
      <c r="J47">
        <v>-0.0035</v>
      </c>
      <c r="K47">
        <v>0.019189</v>
      </c>
      <c r="L47">
        <v>0.037142</v>
      </c>
      <c r="M47">
        <v>0.0506177</v>
      </c>
      <c r="N47">
        <v>0.0733068</v>
      </c>
      <c r="O47">
        <v>3.774663</v>
      </c>
      <c r="P47">
        <v>54777.92</v>
      </c>
      <c r="Q47">
        <v>8</v>
      </c>
      <c r="R47">
        <v>4891.496</v>
      </c>
      <c r="S47">
        <v>5430.501</v>
      </c>
    </row>
    <row r="48" spans="1:19" ht="12.75">
      <c r="A48" t="s">
        <v>55</v>
      </c>
      <c r="B48" t="s">
        <v>46</v>
      </c>
      <c r="C48" t="s">
        <v>12</v>
      </c>
      <c r="D48">
        <v>2011</v>
      </c>
      <c r="E48">
        <v>23</v>
      </c>
      <c r="F48">
        <v>0.2564143</v>
      </c>
      <c r="G48">
        <v>0.2818498</v>
      </c>
      <c r="H48">
        <v>69.4581</v>
      </c>
      <c r="I48">
        <v>0.0302768</v>
      </c>
      <c r="J48">
        <v>-0.0137907</v>
      </c>
      <c r="K48">
        <v>0.0091334</v>
      </c>
      <c r="L48">
        <v>0.0254355</v>
      </c>
      <c r="M48">
        <v>0.0408878</v>
      </c>
      <c r="N48">
        <v>0.0638119</v>
      </c>
      <c r="O48">
        <v>3.774663</v>
      </c>
      <c r="P48">
        <v>54777.92</v>
      </c>
      <c r="Q48">
        <v>8</v>
      </c>
      <c r="R48">
        <v>3721.084</v>
      </c>
      <c r="S48">
        <v>4090.204</v>
      </c>
    </row>
    <row r="49" spans="1:19" ht="12.75">
      <c r="A49" t="s">
        <v>55</v>
      </c>
      <c r="B49" t="s">
        <v>46</v>
      </c>
      <c r="C49" t="s">
        <v>12</v>
      </c>
      <c r="D49">
        <v>2011</v>
      </c>
      <c r="E49">
        <v>24</v>
      </c>
      <c r="F49">
        <v>0.2168122</v>
      </c>
      <c r="G49">
        <v>0.2363608</v>
      </c>
      <c r="H49">
        <v>69.0256</v>
      </c>
      <c r="I49">
        <v>0.0304886</v>
      </c>
      <c r="J49">
        <v>-0.0222552</v>
      </c>
      <c r="K49">
        <v>0.0008293</v>
      </c>
      <c r="L49">
        <v>0.0195485</v>
      </c>
      <c r="M49">
        <v>0.0328058</v>
      </c>
      <c r="N49">
        <v>0.0558903</v>
      </c>
      <c r="O49">
        <v>3.774663</v>
      </c>
      <c r="P49">
        <v>54777.92</v>
      </c>
      <c r="Q49">
        <v>8</v>
      </c>
      <c r="R49">
        <v>3146.379</v>
      </c>
      <c r="S49">
        <v>3430.067</v>
      </c>
    </row>
    <row r="50" spans="1:19" ht="12.75">
      <c r="A50" t="s">
        <v>55</v>
      </c>
      <c r="B50" t="s">
        <v>45</v>
      </c>
      <c r="C50" t="s">
        <v>11</v>
      </c>
      <c r="D50">
        <v>2011</v>
      </c>
      <c r="E50">
        <v>1</v>
      </c>
      <c r="F50">
        <v>0.1384084</v>
      </c>
      <c r="G50">
        <v>0.1384084</v>
      </c>
      <c r="H50">
        <v>70.3967</v>
      </c>
      <c r="I50">
        <v>0.027228</v>
      </c>
      <c r="J50">
        <v>0</v>
      </c>
      <c r="K50">
        <v>0</v>
      </c>
      <c r="L50">
        <v>0</v>
      </c>
      <c r="M50">
        <v>0</v>
      </c>
      <c r="N50">
        <v>0</v>
      </c>
      <c r="O50">
        <v>3.774663</v>
      </c>
      <c r="P50">
        <v>54777.92</v>
      </c>
      <c r="Q50">
        <v>7</v>
      </c>
      <c r="R50">
        <v>2008.583</v>
      </c>
      <c r="S50">
        <v>2008.583</v>
      </c>
    </row>
    <row r="51" spans="1:19" ht="12.75">
      <c r="A51" t="s">
        <v>55</v>
      </c>
      <c r="B51" t="s">
        <v>45</v>
      </c>
      <c r="C51" t="s">
        <v>11</v>
      </c>
      <c r="D51">
        <v>2011</v>
      </c>
      <c r="E51">
        <v>2</v>
      </c>
      <c r="F51">
        <v>0.14214</v>
      </c>
      <c r="G51">
        <v>0.14214</v>
      </c>
      <c r="H51">
        <v>69.951</v>
      </c>
      <c r="I51">
        <v>0.0277278</v>
      </c>
      <c r="J51">
        <v>0</v>
      </c>
      <c r="K51">
        <v>0</v>
      </c>
      <c r="L51">
        <v>0</v>
      </c>
      <c r="M51">
        <v>0</v>
      </c>
      <c r="N51">
        <v>0</v>
      </c>
      <c r="O51">
        <v>3.774663</v>
      </c>
      <c r="P51">
        <v>54777.92</v>
      </c>
      <c r="Q51">
        <v>7</v>
      </c>
      <c r="R51">
        <v>2062.735</v>
      </c>
      <c r="S51">
        <v>2062.735</v>
      </c>
    </row>
    <row r="52" spans="1:19" ht="12.75">
      <c r="A52" t="s">
        <v>55</v>
      </c>
      <c r="B52" t="s">
        <v>45</v>
      </c>
      <c r="C52" t="s">
        <v>11</v>
      </c>
      <c r="D52">
        <v>2011</v>
      </c>
      <c r="E52">
        <v>3</v>
      </c>
      <c r="F52">
        <v>0.1447748</v>
      </c>
      <c r="G52">
        <v>0.1447748</v>
      </c>
      <c r="H52">
        <v>69.5888</v>
      </c>
      <c r="I52">
        <v>0.0283167</v>
      </c>
      <c r="J52">
        <v>0</v>
      </c>
      <c r="K52">
        <v>0</v>
      </c>
      <c r="L52">
        <v>0</v>
      </c>
      <c r="M52">
        <v>0</v>
      </c>
      <c r="N52">
        <v>0</v>
      </c>
      <c r="O52">
        <v>3.774663</v>
      </c>
      <c r="P52">
        <v>54777.92</v>
      </c>
      <c r="Q52">
        <v>7</v>
      </c>
      <c r="R52">
        <v>2100.971</v>
      </c>
      <c r="S52">
        <v>2100.971</v>
      </c>
    </row>
    <row r="53" spans="1:19" ht="12.75">
      <c r="A53" t="s">
        <v>55</v>
      </c>
      <c r="B53" t="s">
        <v>45</v>
      </c>
      <c r="C53" t="s">
        <v>11</v>
      </c>
      <c r="D53">
        <v>2011</v>
      </c>
      <c r="E53">
        <v>4</v>
      </c>
      <c r="F53">
        <v>0.1397848</v>
      </c>
      <c r="G53">
        <v>0.1397848</v>
      </c>
      <c r="H53">
        <v>69.1871</v>
      </c>
      <c r="I53">
        <v>0.02901</v>
      </c>
      <c r="J53">
        <v>0</v>
      </c>
      <c r="K53">
        <v>0</v>
      </c>
      <c r="L53">
        <v>0</v>
      </c>
      <c r="M53">
        <v>0</v>
      </c>
      <c r="N53">
        <v>0</v>
      </c>
      <c r="O53">
        <v>3.774663</v>
      </c>
      <c r="P53">
        <v>54777.92</v>
      </c>
      <c r="Q53">
        <v>7</v>
      </c>
      <c r="R53">
        <v>2028.557</v>
      </c>
      <c r="S53">
        <v>2028.557</v>
      </c>
    </row>
    <row r="54" spans="1:19" ht="12.75">
      <c r="A54" t="s">
        <v>55</v>
      </c>
      <c r="B54" t="s">
        <v>45</v>
      </c>
      <c r="C54" t="s">
        <v>11</v>
      </c>
      <c r="D54">
        <v>2011</v>
      </c>
      <c r="E54">
        <v>5</v>
      </c>
      <c r="F54">
        <v>0.141091</v>
      </c>
      <c r="G54">
        <v>0.141091</v>
      </c>
      <c r="H54">
        <v>68.9913</v>
      </c>
      <c r="I54">
        <v>0.0298016</v>
      </c>
      <c r="J54">
        <v>0</v>
      </c>
      <c r="K54">
        <v>0</v>
      </c>
      <c r="L54">
        <v>0</v>
      </c>
      <c r="M54">
        <v>0</v>
      </c>
      <c r="N54">
        <v>0</v>
      </c>
      <c r="O54">
        <v>3.774663</v>
      </c>
      <c r="P54">
        <v>54777.92</v>
      </c>
      <c r="Q54">
        <v>7</v>
      </c>
      <c r="R54">
        <v>2047.512</v>
      </c>
      <c r="S54">
        <v>2047.512</v>
      </c>
    </row>
    <row r="55" spans="1:19" ht="12.75">
      <c r="A55" t="s">
        <v>55</v>
      </c>
      <c r="B55" t="s">
        <v>45</v>
      </c>
      <c r="C55" t="s">
        <v>11</v>
      </c>
      <c r="D55">
        <v>2011</v>
      </c>
      <c r="E55">
        <v>6</v>
      </c>
      <c r="F55">
        <v>0.173496</v>
      </c>
      <c r="G55">
        <v>0.173496</v>
      </c>
      <c r="H55">
        <v>69.1875</v>
      </c>
      <c r="I55">
        <v>0.0306369</v>
      </c>
      <c r="J55">
        <v>0</v>
      </c>
      <c r="K55">
        <v>0</v>
      </c>
      <c r="L55">
        <v>0</v>
      </c>
      <c r="M55">
        <v>0</v>
      </c>
      <c r="N55">
        <v>0</v>
      </c>
      <c r="O55">
        <v>3.774663</v>
      </c>
      <c r="P55">
        <v>54777.92</v>
      </c>
      <c r="Q55">
        <v>7</v>
      </c>
      <c r="R55">
        <v>2517.774</v>
      </c>
      <c r="S55">
        <v>2517.774</v>
      </c>
    </row>
    <row r="56" spans="1:19" ht="12.75">
      <c r="A56" t="s">
        <v>55</v>
      </c>
      <c r="B56" t="s">
        <v>45</v>
      </c>
      <c r="C56" t="s">
        <v>11</v>
      </c>
      <c r="D56">
        <v>2011</v>
      </c>
      <c r="E56">
        <v>7</v>
      </c>
      <c r="F56">
        <v>0.2535803</v>
      </c>
      <c r="G56">
        <v>0.2535803</v>
      </c>
      <c r="H56">
        <v>70.728</v>
      </c>
      <c r="I56">
        <v>0.0317264</v>
      </c>
      <c r="J56">
        <v>0</v>
      </c>
      <c r="K56">
        <v>0</v>
      </c>
      <c r="L56">
        <v>0</v>
      </c>
      <c r="M56">
        <v>0</v>
      </c>
      <c r="N56">
        <v>0</v>
      </c>
      <c r="O56">
        <v>3.774663</v>
      </c>
      <c r="P56">
        <v>54777.92</v>
      </c>
      <c r="Q56">
        <v>7</v>
      </c>
      <c r="R56">
        <v>3679.957</v>
      </c>
      <c r="S56">
        <v>3679.957</v>
      </c>
    </row>
    <row r="57" spans="1:19" ht="12.75">
      <c r="A57" t="s">
        <v>55</v>
      </c>
      <c r="B57" t="s">
        <v>45</v>
      </c>
      <c r="C57" t="s">
        <v>11</v>
      </c>
      <c r="D57">
        <v>2011</v>
      </c>
      <c r="E57">
        <v>8</v>
      </c>
      <c r="F57">
        <v>0.404106</v>
      </c>
      <c r="G57">
        <v>0.404106</v>
      </c>
      <c r="H57">
        <v>73.5445</v>
      </c>
      <c r="I57">
        <v>0.0326011</v>
      </c>
      <c r="J57">
        <v>0</v>
      </c>
      <c r="K57">
        <v>0</v>
      </c>
      <c r="L57">
        <v>0</v>
      </c>
      <c r="M57">
        <v>0</v>
      </c>
      <c r="N57">
        <v>0</v>
      </c>
      <c r="O57">
        <v>3.774663</v>
      </c>
      <c r="P57">
        <v>54777.92</v>
      </c>
      <c r="Q57">
        <v>7</v>
      </c>
      <c r="R57">
        <v>5864.386</v>
      </c>
      <c r="S57">
        <v>5864.386</v>
      </c>
    </row>
    <row r="58" spans="1:19" ht="12.75">
      <c r="A58" t="s">
        <v>55</v>
      </c>
      <c r="B58" t="s">
        <v>45</v>
      </c>
      <c r="C58" t="s">
        <v>11</v>
      </c>
      <c r="D58">
        <v>2011</v>
      </c>
      <c r="E58">
        <v>9</v>
      </c>
      <c r="F58">
        <v>0.6426524</v>
      </c>
      <c r="G58">
        <v>0.6426524</v>
      </c>
      <c r="H58">
        <v>77.2947</v>
      </c>
      <c r="I58">
        <v>0.0336899</v>
      </c>
      <c r="J58">
        <v>0</v>
      </c>
      <c r="K58">
        <v>0</v>
      </c>
      <c r="L58">
        <v>0</v>
      </c>
      <c r="M58">
        <v>0</v>
      </c>
      <c r="N58">
        <v>0</v>
      </c>
      <c r="O58">
        <v>3.774663</v>
      </c>
      <c r="P58">
        <v>54777.92</v>
      </c>
      <c r="Q58">
        <v>7</v>
      </c>
      <c r="R58">
        <v>9326.172</v>
      </c>
      <c r="S58">
        <v>9326.172</v>
      </c>
    </row>
    <row r="59" spans="1:19" ht="12.75">
      <c r="A59" t="s">
        <v>55</v>
      </c>
      <c r="B59" t="s">
        <v>45</v>
      </c>
      <c r="C59" t="s">
        <v>11</v>
      </c>
      <c r="D59">
        <v>2011</v>
      </c>
      <c r="E59">
        <v>10</v>
      </c>
      <c r="F59">
        <v>0.9438036</v>
      </c>
      <c r="G59">
        <v>0.9438036</v>
      </c>
      <c r="H59">
        <v>80.797</v>
      </c>
      <c r="I59">
        <v>0.035062</v>
      </c>
      <c r="J59">
        <v>0</v>
      </c>
      <c r="K59">
        <v>0</v>
      </c>
      <c r="L59">
        <v>0</v>
      </c>
      <c r="M59">
        <v>0</v>
      </c>
      <c r="N59">
        <v>0</v>
      </c>
      <c r="O59">
        <v>3.774663</v>
      </c>
      <c r="P59">
        <v>54777.92</v>
      </c>
      <c r="Q59">
        <v>7</v>
      </c>
      <c r="R59">
        <v>13696.48</v>
      </c>
      <c r="S59">
        <v>13696.48</v>
      </c>
    </row>
    <row r="60" spans="1:19" ht="12.75">
      <c r="A60" t="s">
        <v>55</v>
      </c>
      <c r="B60" t="s">
        <v>45</v>
      </c>
      <c r="C60" t="s">
        <v>11</v>
      </c>
      <c r="D60">
        <v>2011</v>
      </c>
      <c r="E60">
        <v>11</v>
      </c>
      <c r="F60">
        <v>1.262413</v>
      </c>
      <c r="G60">
        <v>1.262413</v>
      </c>
      <c r="H60">
        <v>83.4131</v>
      </c>
      <c r="I60">
        <v>0.0357444</v>
      </c>
      <c r="J60">
        <v>0</v>
      </c>
      <c r="K60">
        <v>0</v>
      </c>
      <c r="L60">
        <v>0</v>
      </c>
      <c r="M60">
        <v>0</v>
      </c>
      <c r="N60">
        <v>0</v>
      </c>
      <c r="O60">
        <v>3.774663</v>
      </c>
      <c r="P60">
        <v>54777.92</v>
      </c>
      <c r="Q60">
        <v>7</v>
      </c>
      <c r="R60">
        <v>18320.14</v>
      </c>
      <c r="S60">
        <v>18320.14</v>
      </c>
    </row>
    <row r="61" spans="1:19" ht="12.75">
      <c r="A61" t="s">
        <v>55</v>
      </c>
      <c r="B61" t="s">
        <v>45</v>
      </c>
      <c r="C61" t="s">
        <v>11</v>
      </c>
      <c r="D61">
        <v>2011</v>
      </c>
      <c r="E61">
        <v>12</v>
      </c>
      <c r="F61">
        <v>1.552125</v>
      </c>
      <c r="G61">
        <v>1.552125</v>
      </c>
      <c r="H61">
        <v>84.2982</v>
      </c>
      <c r="I61">
        <v>0.0361027</v>
      </c>
      <c r="J61">
        <v>0</v>
      </c>
      <c r="K61">
        <v>0</v>
      </c>
      <c r="L61">
        <v>0</v>
      </c>
      <c r="M61">
        <v>0</v>
      </c>
      <c r="N61">
        <v>0</v>
      </c>
      <c r="O61">
        <v>3.774663</v>
      </c>
      <c r="P61">
        <v>54777.92</v>
      </c>
      <c r="Q61">
        <v>7</v>
      </c>
      <c r="R61">
        <v>22524.43</v>
      </c>
      <c r="S61">
        <v>22524.43</v>
      </c>
    </row>
    <row r="62" spans="1:19" ht="12.75">
      <c r="A62" t="s">
        <v>55</v>
      </c>
      <c r="B62" t="s">
        <v>45</v>
      </c>
      <c r="C62" t="s">
        <v>11</v>
      </c>
      <c r="D62">
        <v>2011</v>
      </c>
      <c r="E62">
        <v>13</v>
      </c>
      <c r="F62">
        <v>1.803414</v>
      </c>
      <c r="G62">
        <v>1.803414</v>
      </c>
      <c r="H62">
        <v>86.6433</v>
      </c>
      <c r="I62">
        <v>0.0371156</v>
      </c>
      <c r="J62">
        <v>0</v>
      </c>
      <c r="K62">
        <v>0</v>
      </c>
      <c r="L62">
        <v>0</v>
      </c>
      <c r="M62">
        <v>0</v>
      </c>
      <c r="N62">
        <v>0</v>
      </c>
      <c r="O62">
        <v>3.774663</v>
      </c>
      <c r="P62">
        <v>54777.92</v>
      </c>
      <c r="Q62">
        <v>7</v>
      </c>
      <c r="R62">
        <v>26171.15</v>
      </c>
      <c r="S62">
        <v>26171.15</v>
      </c>
    </row>
    <row r="63" spans="1:19" ht="12.75">
      <c r="A63" t="s">
        <v>55</v>
      </c>
      <c r="B63" t="s">
        <v>45</v>
      </c>
      <c r="C63" t="s">
        <v>11</v>
      </c>
      <c r="D63">
        <v>2011</v>
      </c>
      <c r="E63">
        <v>14</v>
      </c>
      <c r="F63">
        <v>1.818841</v>
      </c>
      <c r="G63">
        <v>1.500068</v>
      </c>
      <c r="H63">
        <v>85.8695</v>
      </c>
      <c r="I63">
        <v>0.0370499</v>
      </c>
      <c r="J63">
        <v>-0.3662542</v>
      </c>
      <c r="K63">
        <v>-0.3382018</v>
      </c>
      <c r="L63">
        <v>-0.3187728</v>
      </c>
      <c r="M63">
        <v>-0.2993438</v>
      </c>
      <c r="N63">
        <v>-0.2712914</v>
      </c>
      <c r="O63">
        <v>3.774663</v>
      </c>
      <c r="P63">
        <v>54777.92</v>
      </c>
      <c r="Q63">
        <v>7</v>
      </c>
      <c r="R63">
        <v>26395.02</v>
      </c>
      <c r="S63">
        <v>21768.99</v>
      </c>
    </row>
    <row r="64" spans="1:19" ht="12.75">
      <c r="A64" t="s">
        <v>55</v>
      </c>
      <c r="B64" t="s">
        <v>45</v>
      </c>
      <c r="C64" t="s">
        <v>11</v>
      </c>
      <c r="D64">
        <v>2011</v>
      </c>
      <c r="E64">
        <v>15</v>
      </c>
      <c r="F64">
        <v>1.781729</v>
      </c>
      <c r="G64">
        <v>1.446844</v>
      </c>
      <c r="H64">
        <v>85.3829</v>
      </c>
      <c r="I64">
        <v>0.0360471</v>
      </c>
      <c r="J64">
        <v>-0.3829787</v>
      </c>
      <c r="K64">
        <v>-0.3556856</v>
      </c>
      <c r="L64">
        <v>-0.3348842</v>
      </c>
      <c r="M64">
        <v>-0.3178793</v>
      </c>
      <c r="N64">
        <v>-0.2905862</v>
      </c>
      <c r="O64">
        <v>3.774663</v>
      </c>
      <c r="P64">
        <v>54777.92</v>
      </c>
      <c r="Q64">
        <v>7</v>
      </c>
      <c r="R64">
        <v>25856.45</v>
      </c>
      <c r="S64">
        <v>20996.61</v>
      </c>
    </row>
    <row r="65" spans="1:19" ht="12.75">
      <c r="A65" t="s">
        <v>55</v>
      </c>
      <c r="B65" t="s">
        <v>45</v>
      </c>
      <c r="C65" t="s">
        <v>11</v>
      </c>
      <c r="D65">
        <v>2011</v>
      </c>
      <c r="E65">
        <v>16</v>
      </c>
      <c r="F65">
        <v>1.719357</v>
      </c>
      <c r="G65">
        <v>1.373031</v>
      </c>
      <c r="H65">
        <v>84.2862</v>
      </c>
      <c r="I65">
        <v>0.0354411</v>
      </c>
      <c r="J65">
        <v>-0.3926185</v>
      </c>
      <c r="K65">
        <v>-0.3657842</v>
      </c>
      <c r="L65">
        <v>-0.3463261</v>
      </c>
      <c r="M65">
        <v>-0.3286135</v>
      </c>
      <c r="N65">
        <v>-0.3017792</v>
      </c>
      <c r="O65">
        <v>3.774663</v>
      </c>
      <c r="P65">
        <v>54777.92</v>
      </c>
      <c r="Q65">
        <v>7</v>
      </c>
      <c r="R65">
        <v>24951.31</v>
      </c>
      <c r="S65">
        <v>19925.42</v>
      </c>
    </row>
    <row r="66" spans="1:19" ht="12.75">
      <c r="A66" t="s">
        <v>55</v>
      </c>
      <c r="B66" t="s">
        <v>45</v>
      </c>
      <c r="C66" t="s">
        <v>11</v>
      </c>
      <c r="D66">
        <v>2011</v>
      </c>
      <c r="E66">
        <v>17</v>
      </c>
      <c r="F66">
        <v>1.573832</v>
      </c>
      <c r="G66">
        <v>1.230438</v>
      </c>
      <c r="H66">
        <v>82.4922</v>
      </c>
      <c r="I66">
        <v>0.0344347</v>
      </c>
      <c r="J66">
        <v>-0.3982539</v>
      </c>
      <c r="K66">
        <v>-0.3721816</v>
      </c>
      <c r="L66">
        <v>-0.3433932</v>
      </c>
      <c r="M66">
        <v>-0.3360665</v>
      </c>
      <c r="N66">
        <v>-0.3099943</v>
      </c>
      <c r="O66">
        <v>3.774663</v>
      </c>
      <c r="P66">
        <v>54777.92</v>
      </c>
      <c r="Q66">
        <v>7</v>
      </c>
      <c r="R66">
        <v>22839.44</v>
      </c>
      <c r="S66">
        <v>17856.12</v>
      </c>
    </row>
    <row r="67" spans="1:19" ht="12.75">
      <c r="A67" t="s">
        <v>55</v>
      </c>
      <c r="B67" t="s">
        <v>45</v>
      </c>
      <c r="C67" t="s">
        <v>11</v>
      </c>
      <c r="D67">
        <v>2011</v>
      </c>
      <c r="E67">
        <v>18</v>
      </c>
      <c r="F67">
        <v>1.324067</v>
      </c>
      <c r="G67">
        <v>1.005941</v>
      </c>
      <c r="H67">
        <v>79.8129</v>
      </c>
      <c r="I67">
        <v>0.033702</v>
      </c>
      <c r="J67">
        <v>-0.3613163</v>
      </c>
      <c r="K67">
        <v>-0.3357988</v>
      </c>
      <c r="L67">
        <v>-0.3181255</v>
      </c>
      <c r="M67">
        <v>-0.3004521</v>
      </c>
      <c r="N67">
        <v>-0.2749347</v>
      </c>
      <c r="O67">
        <v>3.774663</v>
      </c>
      <c r="P67">
        <v>54777.92</v>
      </c>
      <c r="Q67">
        <v>7</v>
      </c>
      <c r="R67">
        <v>19214.86</v>
      </c>
      <c r="S67">
        <v>14598.22</v>
      </c>
    </row>
    <row r="68" spans="1:19" ht="12.75">
      <c r="A68" t="s">
        <v>55</v>
      </c>
      <c r="B68" t="s">
        <v>45</v>
      </c>
      <c r="C68" t="s">
        <v>11</v>
      </c>
      <c r="D68">
        <v>2011</v>
      </c>
      <c r="E68">
        <v>19</v>
      </c>
      <c r="F68">
        <v>0.9091687</v>
      </c>
      <c r="G68">
        <v>1.035404</v>
      </c>
      <c r="H68">
        <v>76.8978</v>
      </c>
      <c r="I68">
        <v>0.0330683</v>
      </c>
      <c r="J68">
        <v>0.0838567</v>
      </c>
      <c r="K68">
        <v>0.1088944</v>
      </c>
      <c r="L68">
        <v>0.1262355</v>
      </c>
      <c r="M68">
        <v>0.1435765</v>
      </c>
      <c r="N68">
        <v>0.1686142</v>
      </c>
      <c r="O68">
        <v>3.774663</v>
      </c>
      <c r="P68">
        <v>54777.92</v>
      </c>
      <c r="Q68">
        <v>7</v>
      </c>
      <c r="R68">
        <v>13193.86</v>
      </c>
      <c r="S68">
        <v>15025.79</v>
      </c>
    </row>
    <row r="69" spans="1:19" ht="12.75">
      <c r="A69" t="s">
        <v>55</v>
      </c>
      <c r="B69" t="s">
        <v>45</v>
      </c>
      <c r="C69" t="s">
        <v>11</v>
      </c>
      <c r="D69">
        <v>2011</v>
      </c>
      <c r="E69">
        <v>20</v>
      </c>
      <c r="F69">
        <v>0.6897964</v>
      </c>
      <c r="G69">
        <v>0.7769312</v>
      </c>
      <c r="H69">
        <v>75.0887</v>
      </c>
      <c r="I69">
        <v>0.0327183</v>
      </c>
      <c r="J69">
        <v>0.0414864</v>
      </c>
      <c r="K69">
        <v>0.0662591</v>
      </c>
      <c r="L69">
        <v>0.0871347</v>
      </c>
      <c r="M69">
        <v>0.1005741</v>
      </c>
      <c r="N69">
        <v>0.1253468</v>
      </c>
      <c r="O69">
        <v>3.774663</v>
      </c>
      <c r="P69">
        <v>54777.92</v>
      </c>
      <c r="Q69">
        <v>7</v>
      </c>
      <c r="R69">
        <v>10010.33</v>
      </c>
      <c r="S69">
        <v>11274.83</v>
      </c>
    </row>
    <row r="70" spans="1:19" ht="12.75">
      <c r="A70" t="s">
        <v>55</v>
      </c>
      <c r="B70" t="s">
        <v>45</v>
      </c>
      <c r="C70" t="s">
        <v>11</v>
      </c>
      <c r="D70">
        <v>2011</v>
      </c>
      <c r="E70">
        <v>21</v>
      </c>
      <c r="F70">
        <v>0.4981475</v>
      </c>
      <c r="G70">
        <v>0.5556268</v>
      </c>
      <c r="H70">
        <v>72.7456</v>
      </c>
      <c r="I70">
        <v>0.0321883</v>
      </c>
      <c r="J70">
        <v>0.0142191</v>
      </c>
      <c r="K70">
        <v>0.0385905</v>
      </c>
      <c r="L70">
        <v>0.0574794</v>
      </c>
      <c r="M70">
        <v>0.0723496</v>
      </c>
      <c r="N70">
        <v>0.0967211</v>
      </c>
      <c r="O70">
        <v>3.774663</v>
      </c>
      <c r="P70">
        <v>54777.92</v>
      </c>
      <c r="Q70">
        <v>7</v>
      </c>
      <c r="R70">
        <v>7229.116</v>
      </c>
      <c r="S70">
        <v>8063.256</v>
      </c>
    </row>
    <row r="71" spans="1:19" ht="12.75">
      <c r="A71" t="s">
        <v>55</v>
      </c>
      <c r="B71" t="s">
        <v>45</v>
      </c>
      <c r="C71" t="s">
        <v>11</v>
      </c>
      <c r="D71">
        <v>2011</v>
      </c>
      <c r="E71">
        <v>22</v>
      </c>
      <c r="F71">
        <v>0.3624963</v>
      </c>
      <c r="G71">
        <v>0.4006962</v>
      </c>
      <c r="H71">
        <v>71.3915</v>
      </c>
      <c r="I71">
        <v>0.0319157</v>
      </c>
      <c r="J71">
        <v>-0.005341</v>
      </c>
      <c r="K71">
        <v>0.018824</v>
      </c>
      <c r="L71">
        <v>0.0381999</v>
      </c>
      <c r="M71">
        <v>0.0522973</v>
      </c>
      <c r="N71">
        <v>0.0764623</v>
      </c>
      <c r="O71">
        <v>3.774663</v>
      </c>
      <c r="P71">
        <v>54777.92</v>
      </c>
      <c r="Q71">
        <v>7</v>
      </c>
      <c r="R71">
        <v>5260.546</v>
      </c>
      <c r="S71">
        <v>5814.904</v>
      </c>
    </row>
    <row r="72" spans="1:19" ht="12.75">
      <c r="A72" t="s">
        <v>55</v>
      </c>
      <c r="B72" t="s">
        <v>45</v>
      </c>
      <c r="C72" t="s">
        <v>11</v>
      </c>
      <c r="D72">
        <v>2011</v>
      </c>
      <c r="E72">
        <v>23</v>
      </c>
      <c r="F72">
        <v>0.2751048</v>
      </c>
      <c r="G72">
        <v>0.3015567</v>
      </c>
      <c r="H72">
        <v>70.4421</v>
      </c>
      <c r="I72">
        <v>0.0318703</v>
      </c>
      <c r="J72">
        <v>-0.0146352</v>
      </c>
      <c r="K72">
        <v>0.0094954</v>
      </c>
      <c r="L72">
        <v>0.0264519</v>
      </c>
      <c r="M72">
        <v>0.0429211</v>
      </c>
      <c r="N72">
        <v>0.0670517</v>
      </c>
      <c r="O72">
        <v>3.774663</v>
      </c>
      <c r="P72">
        <v>54777.92</v>
      </c>
      <c r="Q72">
        <v>7</v>
      </c>
      <c r="R72">
        <v>3992.321</v>
      </c>
      <c r="S72">
        <v>4376.19</v>
      </c>
    </row>
    <row r="73" spans="1:19" ht="12.75">
      <c r="A73" t="s">
        <v>55</v>
      </c>
      <c r="B73" t="s">
        <v>45</v>
      </c>
      <c r="C73" t="s">
        <v>11</v>
      </c>
      <c r="D73">
        <v>2011</v>
      </c>
      <c r="E73">
        <v>24</v>
      </c>
      <c r="F73">
        <v>0.2320938</v>
      </c>
      <c r="G73">
        <v>0.2527169</v>
      </c>
      <c r="H73">
        <v>69.6267</v>
      </c>
      <c r="I73">
        <v>0.0317564</v>
      </c>
      <c r="J73">
        <v>-0.022867</v>
      </c>
      <c r="K73">
        <v>0.0011774</v>
      </c>
      <c r="L73">
        <v>0.0206231</v>
      </c>
      <c r="M73">
        <v>0.0344835</v>
      </c>
      <c r="N73">
        <v>0.0585279</v>
      </c>
      <c r="O73">
        <v>3.774663</v>
      </c>
      <c r="P73">
        <v>54777.92</v>
      </c>
      <c r="Q73">
        <v>7</v>
      </c>
      <c r="R73">
        <v>3368.146</v>
      </c>
      <c r="S73">
        <v>3667.427</v>
      </c>
    </row>
    <row r="74" spans="1:19" ht="12.75">
      <c r="A74" t="s">
        <v>55</v>
      </c>
      <c r="B74" t="s">
        <v>46</v>
      </c>
      <c r="C74" t="s">
        <v>11</v>
      </c>
      <c r="D74">
        <v>2011</v>
      </c>
      <c r="E74">
        <v>1</v>
      </c>
      <c r="F74">
        <v>0.1718945</v>
      </c>
      <c r="G74">
        <v>0.1718945</v>
      </c>
      <c r="H74">
        <v>68.9656</v>
      </c>
      <c r="I74">
        <v>0.0317983</v>
      </c>
      <c r="J74">
        <v>0</v>
      </c>
      <c r="K74">
        <v>0</v>
      </c>
      <c r="L74">
        <v>0</v>
      </c>
      <c r="M74">
        <v>0</v>
      </c>
      <c r="N74">
        <v>0</v>
      </c>
      <c r="O74">
        <v>3.774663</v>
      </c>
      <c r="P74">
        <v>54777.92</v>
      </c>
      <c r="Q74">
        <v>7</v>
      </c>
      <c r="R74">
        <v>2494.533</v>
      </c>
      <c r="S74">
        <v>2494.533</v>
      </c>
    </row>
    <row r="75" spans="1:19" ht="12.75">
      <c r="A75" t="s">
        <v>55</v>
      </c>
      <c r="B75" t="s">
        <v>46</v>
      </c>
      <c r="C75" t="s">
        <v>11</v>
      </c>
      <c r="D75">
        <v>2011</v>
      </c>
      <c r="E75">
        <v>2</v>
      </c>
      <c r="F75">
        <v>0.1709567</v>
      </c>
      <c r="G75">
        <v>0.1709567</v>
      </c>
      <c r="H75">
        <v>68.4435</v>
      </c>
      <c r="I75">
        <v>0.0319314</v>
      </c>
      <c r="J75">
        <v>0</v>
      </c>
      <c r="K75">
        <v>0</v>
      </c>
      <c r="L75">
        <v>0</v>
      </c>
      <c r="M75">
        <v>0</v>
      </c>
      <c r="N75">
        <v>0</v>
      </c>
      <c r="O75">
        <v>3.774663</v>
      </c>
      <c r="P75">
        <v>54777.92</v>
      </c>
      <c r="Q75">
        <v>7</v>
      </c>
      <c r="R75">
        <v>2480.924</v>
      </c>
      <c r="S75">
        <v>2480.924</v>
      </c>
    </row>
    <row r="76" spans="1:19" ht="12.75">
      <c r="A76" t="s">
        <v>55</v>
      </c>
      <c r="B76" t="s">
        <v>46</v>
      </c>
      <c r="C76" t="s">
        <v>11</v>
      </c>
      <c r="D76">
        <v>2011</v>
      </c>
      <c r="E76">
        <v>3</v>
      </c>
      <c r="F76">
        <v>0.1671167</v>
      </c>
      <c r="G76">
        <v>0.1671167</v>
      </c>
      <c r="H76">
        <v>68.4107</v>
      </c>
      <c r="I76">
        <v>0.0320936</v>
      </c>
      <c r="J76">
        <v>0</v>
      </c>
      <c r="K76">
        <v>0</v>
      </c>
      <c r="L76">
        <v>0</v>
      </c>
      <c r="M76">
        <v>0</v>
      </c>
      <c r="N76">
        <v>0</v>
      </c>
      <c r="O76">
        <v>3.774663</v>
      </c>
      <c r="P76">
        <v>54777.92</v>
      </c>
      <c r="Q76">
        <v>7</v>
      </c>
      <c r="R76">
        <v>2425.198</v>
      </c>
      <c r="S76">
        <v>2425.198</v>
      </c>
    </row>
    <row r="77" spans="1:19" ht="12.75">
      <c r="A77" t="s">
        <v>55</v>
      </c>
      <c r="B77" t="s">
        <v>46</v>
      </c>
      <c r="C77" t="s">
        <v>11</v>
      </c>
      <c r="D77">
        <v>2011</v>
      </c>
      <c r="E77">
        <v>4</v>
      </c>
      <c r="F77">
        <v>0.154762</v>
      </c>
      <c r="G77">
        <v>0.154762</v>
      </c>
      <c r="H77">
        <v>68.2024</v>
      </c>
      <c r="I77">
        <v>0.0322191</v>
      </c>
      <c r="J77">
        <v>0</v>
      </c>
      <c r="K77">
        <v>0</v>
      </c>
      <c r="L77">
        <v>0</v>
      </c>
      <c r="M77">
        <v>0</v>
      </c>
      <c r="N77">
        <v>0</v>
      </c>
      <c r="O77">
        <v>3.774663</v>
      </c>
      <c r="P77">
        <v>54777.92</v>
      </c>
      <c r="Q77">
        <v>7</v>
      </c>
      <c r="R77">
        <v>2245.906</v>
      </c>
      <c r="S77">
        <v>2245.906</v>
      </c>
    </row>
    <row r="78" spans="1:19" ht="12.75">
      <c r="A78" t="s">
        <v>55</v>
      </c>
      <c r="B78" t="s">
        <v>46</v>
      </c>
      <c r="C78" t="s">
        <v>11</v>
      </c>
      <c r="D78">
        <v>2011</v>
      </c>
      <c r="E78">
        <v>5</v>
      </c>
      <c r="F78">
        <v>0.1507581</v>
      </c>
      <c r="G78">
        <v>0.1507581</v>
      </c>
      <c r="H78">
        <v>67.6913</v>
      </c>
      <c r="I78">
        <v>0.0323977</v>
      </c>
      <c r="J78">
        <v>0</v>
      </c>
      <c r="K78">
        <v>0</v>
      </c>
      <c r="L78">
        <v>0</v>
      </c>
      <c r="M78">
        <v>0</v>
      </c>
      <c r="N78">
        <v>0</v>
      </c>
      <c r="O78">
        <v>3.774663</v>
      </c>
      <c r="P78">
        <v>54777.92</v>
      </c>
      <c r="Q78">
        <v>7</v>
      </c>
      <c r="R78">
        <v>2187.802</v>
      </c>
      <c r="S78">
        <v>2187.802</v>
      </c>
    </row>
    <row r="79" spans="1:19" ht="12.75">
      <c r="A79" t="s">
        <v>55</v>
      </c>
      <c r="B79" t="s">
        <v>46</v>
      </c>
      <c r="C79" t="s">
        <v>11</v>
      </c>
      <c r="D79">
        <v>2011</v>
      </c>
      <c r="E79">
        <v>6</v>
      </c>
      <c r="F79">
        <v>0.1810126</v>
      </c>
      <c r="G79">
        <v>0.1810126</v>
      </c>
      <c r="H79">
        <v>67.9253</v>
      </c>
      <c r="I79">
        <v>0.0325609</v>
      </c>
      <c r="J79">
        <v>0</v>
      </c>
      <c r="K79">
        <v>0</v>
      </c>
      <c r="L79">
        <v>0</v>
      </c>
      <c r="M79">
        <v>0</v>
      </c>
      <c r="N79">
        <v>0</v>
      </c>
      <c r="O79">
        <v>3.774663</v>
      </c>
      <c r="P79">
        <v>54777.92</v>
      </c>
      <c r="Q79">
        <v>7</v>
      </c>
      <c r="R79">
        <v>2626.855</v>
      </c>
      <c r="S79">
        <v>2626.855</v>
      </c>
    </row>
    <row r="80" spans="1:19" ht="12.75">
      <c r="A80" t="s">
        <v>55</v>
      </c>
      <c r="B80" t="s">
        <v>46</v>
      </c>
      <c r="C80" t="s">
        <v>11</v>
      </c>
      <c r="D80">
        <v>2011</v>
      </c>
      <c r="E80">
        <v>7</v>
      </c>
      <c r="F80">
        <v>0.2568914</v>
      </c>
      <c r="G80">
        <v>0.2568914</v>
      </c>
      <c r="H80">
        <v>68.6624</v>
      </c>
      <c r="I80">
        <v>0.0325938</v>
      </c>
      <c r="J80">
        <v>0</v>
      </c>
      <c r="K80">
        <v>0</v>
      </c>
      <c r="L80">
        <v>0</v>
      </c>
      <c r="M80">
        <v>0</v>
      </c>
      <c r="N80">
        <v>0</v>
      </c>
      <c r="O80">
        <v>3.774663</v>
      </c>
      <c r="P80">
        <v>54777.92</v>
      </c>
      <c r="Q80">
        <v>7</v>
      </c>
      <c r="R80">
        <v>3728.008</v>
      </c>
      <c r="S80">
        <v>3728.008</v>
      </c>
    </row>
    <row r="81" spans="1:19" ht="12.75">
      <c r="A81" t="s">
        <v>55</v>
      </c>
      <c r="B81" t="s">
        <v>46</v>
      </c>
      <c r="C81" t="s">
        <v>11</v>
      </c>
      <c r="D81">
        <v>2011</v>
      </c>
      <c r="E81">
        <v>8</v>
      </c>
      <c r="F81">
        <v>0.3928925</v>
      </c>
      <c r="G81">
        <v>0.3928925</v>
      </c>
      <c r="H81">
        <v>71.9331</v>
      </c>
      <c r="I81">
        <v>0.032416</v>
      </c>
      <c r="J81">
        <v>0</v>
      </c>
      <c r="K81">
        <v>0</v>
      </c>
      <c r="L81">
        <v>0</v>
      </c>
      <c r="M81">
        <v>0</v>
      </c>
      <c r="N81">
        <v>0</v>
      </c>
      <c r="O81">
        <v>3.774663</v>
      </c>
      <c r="P81">
        <v>54777.92</v>
      </c>
      <c r="Q81">
        <v>7</v>
      </c>
      <c r="R81">
        <v>5701.655</v>
      </c>
      <c r="S81">
        <v>5701.655</v>
      </c>
    </row>
    <row r="82" spans="1:19" ht="12.75">
      <c r="A82" t="s">
        <v>55</v>
      </c>
      <c r="B82" t="s">
        <v>46</v>
      </c>
      <c r="C82" t="s">
        <v>11</v>
      </c>
      <c r="D82">
        <v>2011</v>
      </c>
      <c r="E82">
        <v>9</v>
      </c>
      <c r="F82">
        <v>0.6012915</v>
      </c>
      <c r="G82">
        <v>0.6012915</v>
      </c>
      <c r="H82">
        <v>75.3685</v>
      </c>
      <c r="I82">
        <v>0.0328066</v>
      </c>
      <c r="J82">
        <v>0</v>
      </c>
      <c r="K82">
        <v>0</v>
      </c>
      <c r="L82">
        <v>0</v>
      </c>
      <c r="M82">
        <v>0</v>
      </c>
      <c r="N82">
        <v>0</v>
      </c>
      <c r="O82">
        <v>3.774663</v>
      </c>
      <c r="P82">
        <v>54777.92</v>
      </c>
      <c r="Q82">
        <v>7</v>
      </c>
      <c r="R82">
        <v>8725.942</v>
      </c>
      <c r="S82">
        <v>8725.942</v>
      </c>
    </row>
    <row r="83" spans="1:19" ht="12.75">
      <c r="A83" t="s">
        <v>55</v>
      </c>
      <c r="B83" t="s">
        <v>46</v>
      </c>
      <c r="C83" t="s">
        <v>11</v>
      </c>
      <c r="D83">
        <v>2011</v>
      </c>
      <c r="E83">
        <v>10</v>
      </c>
      <c r="F83">
        <v>0.8582641</v>
      </c>
      <c r="G83">
        <v>0.8582641</v>
      </c>
      <c r="H83">
        <v>78.8646</v>
      </c>
      <c r="I83">
        <v>0.0333062</v>
      </c>
      <c r="J83">
        <v>0</v>
      </c>
      <c r="K83">
        <v>0</v>
      </c>
      <c r="L83">
        <v>0</v>
      </c>
      <c r="M83">
        <v>0</v>
      </c>
      <c r="N83">
        <v>0</v>
      </c>
      <c r="O83">
        <v>3.774663</v>
      </c>
      <c r="P83">
        <v>54777.92</v>
      </c>
      <c r="Q83">
        <v>7</v>
      </c>
      <c r="R83">
        <v>12455.13</v>
      </c>
      <c r="S83">
        <v>12455.13</v>
      </c>
    </row>
    <row r="84" spans="1:19" ht="12.75">
      <c r="A84" t="s">
        <v>55</v>
      </c>
      <c r="B84" t="s">
        <v>46</v>
      </c>
      <c r="C84" t="s">
        <v>11</v>
      </c>
      <c r="D84">
        <v>2011</v>
      </c>
      <c r="E84">
        <v>11</v>
      </c>
      <c r="F84">
        <v>1.128532</v>
      </c>
      <c r="G84">
        <v>1.128532</v>
      </c>
      <c r="H84">
        <v>81.0745</v>
      </c>
      <c r="I84">
        <v>0.0334807</v>
      </c>
      <c r="J84">
        <v>0</v>
      </c>
      <c r="K84">
        <v>0</v>
      </c>
      <c r="L84">
        <v>0</v>
      </c>
      <c r="M84">
        <v>0</v>
      </c>
      <c r="N84">
        <v>0</v>
      </c>
      <c r="O84">
        <v>3.774663</v>
      </c>
      <c r="P84">
        <v>54777.92</v>
      </c>
      <c r="Q84">
        <v>7</v>
      </c>
      <c r="R84">
        <v>16377.25</v>
      </c>
      <c r="S84">
        <v>16377.25</v>
      </c>
    </row>
    <row r="85" spans="1:19" ht="12.75">
      <c r="A85" t="s">
        <v>55</v>
      </c>
      <c r="B85" t="s">
        <v>46</v>
      </c>
      <c r="C85" t="s">
        <v>11</v>
      </c>
      <c r="D85">
        <v>2011</v>
      </c>
      <c r="E85">
        <v>12</v>
      </c>
      <c r="F85">
        <v>1.372157</v>
      </c>
      <c r="G85">
        <v>1.372157</v>
      </c>
      <c r="H85">
        <v>82.3639</v>
      </c>
      <c r="I85">
        <v>0.0336058</v>
      </c>
      <c r="J85">
        <v>0</v>
      </c>
      <c r="K85">
        <v>0</v>
      </c>
      <c r="L85">
        <v>0</v>
      </c>
      <c r="M85">
        <v>0</v>
      </c>
      <c r="N85">
        <v>0</v>
      </c>
      <c r="O85">
        <v>3.774663</v>
      </c>
      <c r="P85">
        <v>54777.92</v>
      </c>
      <c r="Q85">
        <v>7</v>
      </c>
      <c r="R85">
        <v>19912.74</v>
      </c>
      <c r="S85">
        <v>19912.74</v>
      </c>
    </row>
    <row r="86" spans="1:19" ht="12.75">
      <c r="A86" t="s">
        <v>55</v>
      </c>
      <c r="B86" t="s">
        <v>46</v>
      </c>
      <c r="C86" t="s">
        <v>11</v>
      </c>
      <c r="D86">
        <v>2011</v>
      </c>
      <c r="E86">
        <v>13</v>
      </c>
      <c r="F86">
        <v>1.573964</v>
      </c>
      <c r="G86">
        <v>1.573964</v>
      </c>
      <c r="H86">
        <v>82.773</v>
      </c>
      <c r="I86">
        <v>0.0335644</v>
      </c>
      <c r="J86">
        <v>0</v>
      </c>
      <c r="K86">
        <v>0</v>
      </c>
      <c r="L86">
        <v>0</v>
      </c>
      <c r="M86">
        <v>0</v>
      </c>
      <c r="N86">
        <v>0</v>
      </c>
      <c r="O86">
        <v>3.774663</v>
      </c>
      <c r="P86">
        <v>54777.92</v>
      </c>
      <c r="Q86">
        <v>7</v>
      </c>
      <c r="R86">
        <v>22841.36</v>
      </c>
      <c r="S86">
        <v>22841.36</v>
      </c>
    </row>
    <row r="87" spans="1:19" ht="12.75">
      <c r="A87" t="s">
        <v>55</v>
      </c>
      <c r="B87" t="s">
        <v>46</v>
      </c>
      <c r="C87" t="s">
        <v>11</v>
      </c>
      <c r="D87">
        <v>2011</v>
      </c>
      <c r="E87">
        <v>14</v>
      </c>
      <c r="F87">
        <v>1.578395</v>
      </c>
      <c r="G87">
        <v>1.287686</v>
      </c>
      <c r="H87">
        <v>81.4132</v>
      </c>
      <c r="I87">
        <v>0.0333812</v>
      </c>
      <c r="J87">
        <v>-0.3334886</v>
      </c>
      <c r="K87">
        <v>-0.308214</v>
      </c>
      <c r="L87">
        <v>-0.2907089</v>
      </c>
      <c r="M87">
        <v>-0.2732038</v>
      </c>
      <c r="N87">
        <v>-0.2479292</v>
      </c>
      <c r="O87">
        <v>3.774663</v>
      </c>
      <c r="P87">
        <v>54777.92</v>
      </c>
      <c r="Q87">
        <v>7</v>
      </c>
      <c r="R87">
        <v>22905.67</v>
      </c>
      <c r="S87">
        <v>18686.91</v>
      </c>
    </row>
    <row r="88" spans="1:19" ht="12.75">
      <c r="A88" t="s">
        <v>55</v>
      </c>
      <c r="B88" t="s">
        <v>46</v>
      </c>
      <c r="C88" t="s">
        <v>11</v>
      </c>
      <c r="D88">
        <v>2011</v>
      </c>
      <c r="E88">
        <v>15</v>
      </c>
      <c r="F88">
        <v>1.552208</v>
      </c>
      <c r="G88">
        <v>1.247377</v>
      </c>
      <c r="H88">
        <v>82.5131</v>
      </c>
      <c r="I88">
        <v>0.0326757</v>
      </c>
      <c r="J88">
        <v>-0.3490242</v>
      </c>
      <c r="K88">
        <v>-0.3242837</v>
      </c>
      <c r="L88">
        <v>-0.3048306</v>
      </c>
      <c r="M88">
        <v>-0.2900134</v>
      </c>
      <c r="N88">
        <v>-0.265273</v>
      </c>
      <c r="O88">
        <v>3.774663</v>
      </c>
      <c r="P88">
        <v>54777.92</v>
      </c>
      <c r="Q88">
        <v>7</v>
      </c>
      <c r="R88">
        <v>22525.64</v>
      </c>
      <c r="S88">
        <v>18101.94</v>
      </c>
    </row>
    <row r="89" spans="1:19" ht="12.75">
      <c r="A89" t="s">
        <v>55</v>
      </c>
      <c r="B89" t="s">
        <v>46</v>
      </c>
      <c r="C89" t="s">
        <v>11</v>
      </c>
      <c r="D89">
        <v>2011</v>
      </c>
      <c r="E89">
        <v>16</v>
      </c>
      <c r="F89">
        <v>1.498043</v>
      </c>
      <c r="G89">
        <v>1.184601</v>
      </c>
      <c r="H89">
        <v>80.5811</v>
      </c>
      <c r="I89">
        <v>0.0322454</v>
      </c>
      <c r="J89">
        <v>-0.3556404</v>
      </c>
      <c r="K89">
        <v>-0.3312258</v>
      </c>
      <c r="L89">
        <v>-0.3134419</v>
      </c>
      <c r="M89">
        <v>-0.2974068</v>
      </c>
      <c r="N89">
        <v>-0.2729921</v>
      </c>
      <c r="O89">
        <v>3.774663</v>
      </c>
      <c r="P89">
        <v>54777.92</v>
      </c>
      <c r="Q89">
        <v>7</v>
      </c>
      <c r="R89">
        <v>21739.59</v>
      </c>
      <c r="S89">
        <v>17190.93</v>
      </c>
    </row>
    <row r="90" spans="1:19" ht="12.75">
      <c r="A90" t="s">
        <v>55</v>
      </c>
      <c r="B90" t="s">
        <v>46</v>
      </c>
      <c r="C90" t="s">
        <v>11</v>
      </c>
      <c r="D90">
        <v>2011</v>
      </c>
      <c r="E90">
        <v>17</v>
      </c>
      <c r="F90">
        <v>1.372743</v>
      </c>
      <c r="G90">
        <v>1.063918</v>
      </c>
      <c r="H90">
        <v>79.9592</v>
      </c>
      <c r="I90">
        <v>0.0319817</v>
      </c>
      <c r="J90">
        <v>-0.3589722</v>
      </c>
      <c r="K90">
        <v>-0.3347572</v>
      </c>
      <c r="L90">
        <v>-0.3088251</v>
      </c>
      <c r="M90">
        <v>-0.3012148</v>
      </c>
      <c r="N90">
        <v>-0.2769999</v>
      </c>
      <c r="O90">
        <v>3.774663</v>
      </c>
      <c r="P90">
        <v>54777.92</v>
      </c>
      <c r="Q90">
        <v>7</v>
      </c>
      <c r="R90">
        <v>19921.25</v>
      </c>
      <c r="S90">
        <v>15439.58</v>
      </c>
    </row>
    <row r="91" spans="1:19" ht="12.75">
      <c r="A91" t="s">
        <v>55</v>
      </c>
      <c r="B91" t="s">
        <v>46</v>
      </c>
      <c r="C91" t="s">
        <v>11</v>
      </c>
      <c r="D91">
        <v>2011</v>
      </c>
      <c r="E91">
        <v>18</v>
      </c>
      <c r="F91">
        <v>1.16265</v>
      </c>
      <c r="G91">
        <v>0.8776381</v>
      </c>
      <c r="H91">
        <v>78.3031</v>
      </c>
      <c r="I91">
        <v>0.0317832</v>
      </c>
      <c r="J91">
        <v>-0.325744</v>
      </c>
      <c r="K91">
        <v>-0.3016793</v>
      </c>
      <c r="L91">
        <v>-0.2850121</v>
      </c>
      <c r="M91">
        <v>-0.268345</v>
      </c>
      <c r="N91">
        <v>-0.2442803</v>
      </c>
      <c r="O91">
        <v>3.774663</v>
      </c>
      <c r="P91">
        <v>54777.92</v>
      </c>
      <c r="Q91">
        <v>7</v>
      </c>
      <c r="R91">
        <v>16872.38</v>
      </c>
      <c r="S91">
        <v>12736.28</v>
      </c>
    </row>
    <row r="92" spans="1:19" ht="12.75">
      <c r="A92" t="s">
        <v>55</v>
      </c>
      <c r="B92" t="s">
        <v>46</v>
      </c>
      <c r="C92" t="s">
        <v>11</v>
      </c>
      <c r="D92">
        <v>2011</v>
      </c>
      <c r="E92">
        <v>19</v>
      </c>
      <c r="F92">
        <v>0.801591</v>
      </c>
      <c r="G92">
        <v>0.9198196</v>
      </c>
      <c r="H92">
        <v>74.915</v>
      </c>
      <c r="I92">
        <v>0.0314319</v>
      </c>
      <c r="J92">
        <v>0.077947</v>
      </c>
      <c r="K92">
        <v>0.1017457</v>
      </c>
      <c r="L92">
        <v>0.1182286</v>
      </c>
      <c r="M92">
        <v>0.1347115</v>
      </c>
      <c r="N92">
        <v>0.1585101</v>
      </c>
      <c r="O92">
        <v>3.774663</v>
      </c>
      <c r="P92">
        <v>54777.92</v>
      </c>
      <c r="Q92">
        <v>7</v>
      </c>
      <c r="R92">
        <v>11632.69</v>
      </c>
      <c r="S92">
        <v>13348.42</v>
      </c>
    </row>
    <row r="93" spans="1:19" ht="12.75">
      <c r="A93" t="s">
        <v>55</v>
      </c>
      <c r="B93" t="s">
        <v>46</v>
      </c>
      <c r="C93" t="s">
        <v>11</v>
      </c>
      <c r="D93">
        <v>2011</v>
      </c>
      <c r="E93">
        <v>20</v>
      </c>
      <c r="F93">
        <v>0.6078292</v>
      </c>
      <c r="G93">
        <v>0.689361</v>
      </c>
      <c r="H93">
        <v>72.8723</v>
      </c>
      <c r="I93">
        <v>0.0311145</v>
      </c>
      <c r="J93">
        <v>0.0381481</v>
      </c>
      <c r="K93">
        <v>0.0617064</v>
      </c>
      <c r="L93">
        <v>0.0815318</v>
      </c>
      <c r="M93">
        <v>0.0943394</v>
      </c>
      <c r="N93">
        <v>0.1178977</v>
      </c>
      <c r="O93">
        <v>3.774663</v>
      </c>
      <c r="P93">
        <v>54777.92</v>
      </c>
      <c r="Q93">
        <v>7</v>
      </c>
      <c r="R93">
        <v>8820.817</v>
      </c>
      <c r="S93">
        <v>10004.01</v>
      </c>
    </row>
    <row r="94" spans="1:19" ht="12.75">
      <c r="A94" t="s">
        <v>55</v>
      </c>
      <c r="B94" t="s">
        <v>46</v>
      </c>
      <c r="C94" t="s">
        <v>11</v>
      </c>
      <c r="D94">
        <v>2011</v>
      </c>
      <c r="E94">
        <v>21</v>
      </c>
      <c r="F94">
        <v>0.4384069</v>
      </c>
      <c r="G94">
        <v>0.4922778</v>
      </c>
      <c r="H94">
        <v>70.9148</v>
      </c>
      <c r="I94">
        <v>0.030513</v>
      </c>
      <c r="J94">
        <v>0.0127489</v>
      </c>
      <c r="K94">
        <v>0.0358518</v>
      </c>
      <c r="L94">
        <v>0.0538709</v>
      </c>
      <c r="M94">
        <v>0.0678538</v>
      </c>
      <c r="N94">
        <v>0.0909568</v>
      </c>
      <c r="O94">
        <v>3.774663</v>
      </c>
      <c r="P94">
        <v>54777.92</v>
      </c>
      <c r="Q94">
        <v>7</v>
      </c>
      <c r="R94">
        <v>6362.161</v>
      </c>
      <c r="S94">
        <v>7143.936</v>
      </c>
    </row>
    <row r="95" spans="1:19" ht="12.75">
      <c r="A95" t="s">
        <v>55</v>
      </c>
      <c r="B95" t="s">
        <v>46</v>
      </c>
      <c r="C95" t="s">
        <v>11</v>
      </c>
      <c r="D95">
        <v>2011</v>
      </c>
      <c r="E95">
        <v>22</v>
      </c>
      <c r="F95">
        <v>0.3202703</v>
      </c>
      <c r="G95">
        <v>0.3560852</v>
      </c>
      <c r="H95">
        <v>70.1389</v>
      </c>
      <c r="I95">
        <v>0.0305154</v>
      </c>
      <c r="J95">
        <v>-0.005352</v>
      </c>
      <c r="K95">
        <v>0.0177528</v>
      </c>
      <c r="L95">
        <v>0.0358149</v>
      </c>
      <c r="M95">
        <v>0.0497574</v>
      </c>
      <c r="N95">
        <v>0.0728621</v>
      </c>
      <c r="O95">
        <v>3.774663</v>
      </c>
      <c r="P95">
        <v>54777.92</v>
      </c>
      <c r="Q95">
        <v>7</v>
      </c>
      <c r="R95">
        <v>4647.763</v>
      </c>
      <c r="S95">
        <v>5167.508</v>
      </c>
    </row>
    <row r="96" spans="1:19" ht="12.75">
      <c r="A96" t="s">
        <v>55</v>
      </c>
      <c r="B96" t="s">
        <v>46</v>
      </c>
      <c r="C96" t="s">
        <v>11</v>
      </c>
      <c r="D96">
        <v>2011</v>
      </c>
      <c r="E96">
        <v>23</v>
      </c>
      <c r="F96">
        <v>0.245608</v>
      </c>
      <c r="G96">
        <v>0.2700182</v>
      </c>
      <c r="H96">
        <v>69.3701</v>
      </c>
      <c r="I96">
        <v>0.0306068</v>
      </c>
      <c r="J96">
        <v>-0.0153276</v>
      </c>
      <c r="K96">
        <v>0.0078463</v>
      </c>
      <c r="L96">
        <v>0.0244103</v>
      </c>
      <c r="M96">
        <v>0.0399467</v>
      </c>
      <c r="N96">
        <v>0.0631207</v>
      </c>
      <c r="O96">
        <v>3.774663</v>
      </c>
      <c r="P96">
        <v>54777.92</v>
      </c>
      <c r="Q96">
        <v>7</v>
      </c>
      <c r="R96">
        <v>3564.263</v>
      </c>
      <c r="S96">
        <v>3918.504</v>
      </c>
    </row>
    <row r="97" spans="1:19" ht="12.75">
      <c r="A97" t="s">
        <v>55</v>
      </c>
      <c r="B97" t="s">
        <v>46</v>
      </c>
      <c r="C97" t="s">
        <v>11</v>
      </c>
      <c r="D97">
        <v>2011</v>
      </c>
      <c r="E97">
        <v>24</v>
      </c>
      <c r="F97">
        <v>0.2090401</v>
      </c>
      <c r="G97">
        <v>0.2277343</v>
      </c>
      <c r="H97">
        <v>68.6307</v>
      </c>
      <c r="I97">
        <v>0.0306292</v>
      </c>
      <c r="J97">
        <v>-0.02316</v>
      </c>
      <c r="K97">
        <v>3.1E-05</v>
      </c>
      <c r="L97">
        <v>0.0186941</v>
      </c>
      <c r="M97">
        <v>0.032155</v>
      </c>
      <c r="N97">
        <v>0.0553459</v>
      </c>
      <c r="O97">
        <v>3.774663</v>
      </c>
      <c r="P97">
        <v>54777.92</v>
      </c>
      <c r="Q97">
        <v>7</v>
      </c>
      <c r="R97">
        <v>3033.59</v>
      </c>
      <c r="S97">
        <v>3304.88</v>
      </c>
    </row>
    <row r="98" spans="1:19" ht="12.75">
      <c r="A98" t="s">
        <v>55</v>
      </c>
      <c r="B98" t="s">
        <v>45</v>
      </c>
      <c r="C98" t="s">
        <v>10</v>
      </c>
      <c r="D98">
        <v>2011</v>
      </c>
      <c r="E98">
        <v>1</v>
      </c>
      <c r="F98">
        <v>0.1775579</v>
      </c>
      <c r="G98">
        <v>0.1775579</v>
      </c>
      <c r="H98">
        <v>69.9302</v>
      </c>
      <c r="I98">
        <v>0.0353468</v>
      </c>
      <c r="J98">
        <v>0</v>
      </c>
      <c r="K98">
        <v>0</v>
      </c>
      <c r="L98">
        <v>0</v>
      </c>
      <c r="M98">
        <v>0</v>
      </c>
      <c r="N98">
        <v>0</v>
      </c>
      <c r="O98">
        <v>3.774663</v>
      </c>
      <c r="P98">
        <v>54777.92</v>
      </c>
      <c r="Q98">
        <v>6</v>
      </c>
      <c r="R98">
        <v>2576.72</v>
      </c>
      <c r="S98">
        <v>2576.72</v>
      </c>
    </row>
    <row r="99" spans="1:19" ht="12.75">
      <c r="A99" t="s">
        <v>55</v>
      </c>
      <c r="B99" t="s">
        <v>45</v>
      </c>
      <c r="C99" t="s">
        <v>10</v>
      </c>
      <c r="D99">
        <v>2011</v>
      </c>
      <c r="E99">
        <v>2</v>
      </c>
      <c r="F99">
        <v>0.1765429</v>
      </c>
      <c r="G99">
        <v>0.1765429</v>
      </c>
      <c r="H99">
        <v>69.589</v>
      </c>
      <c r="I99">
        <v>0.0352363</v>
      </c>
      <c r="J99">
        <v>0</v>
      </c>
      <c r="K99">
        <v>0</v>
      </c>
      <c r="L99">
        <v>0</v>
      </c>
      <c r="M99">
        <v>0</v>
      </c>
      <c r="N99">
        <v>0</v>
      </c>
      <c r="O99">
        <v>3.774663</v>
      </c>
      <c r="P99">
        <v>54777.92</v>
      </c>
      <c r="Q99">
        <v>6</v>
      </c>
      <c r="R99">
        <v>2561.991</v>
      </c>
      <c r="S99">
        <v>2561.991</v>
      </c>
    </row>
    <row r="100" spans="1:19" ht="12.75">
      <c r="A100" t="s">
        <v>55</v>
      </c>
      <c r="B100" t="s">
        <v>45</v>
      </c>
      <c r="C100" t="s">
        <v>10</v>
      </c>
      <c r="D100">
        <v>2011</v>
      </c>
      <c r="E100">
        <v>3</v>
      </c>
      <c r="F100">
        <v>0.1719657</v>
      </c>
      <c r="G100">
        <v>0.1719657</v>
      </c>
      <c r="H100">
        <v>69.5393</v>
      </c>
      <c r="I100">
        <v>0.0351987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3.774663</v>
      </c>
      <c r="P100">
        <v>54777.92</v>
      </c>
      <c r="Q100">
        <v>6</v>
      </c>
      <c r="R100">
        <v>2495.566</v>
      </c>
      <c r="S100">
        <v>2495.566</v>
      </c>
    </row>
    <row r="101" spans="1:19" ht="12.75">
      <c r="A101" t="s">
        <v>55</v>
      </c>
      <c r="B101" t="s">
        <v>45</v>
      </c>
      <c r="C101" t="s">
        <v>10</v>
      </c>
      <c r="D101">
        <v>2011</v>
      </c>
      <c r="E101">
        <v>4</v>
      </c>
      <c r="F101">
        <v>0.1567751</v>
      </c>
      <c r="G101">
        <v>0.1567751</v>
      </c>
      <c r="H101">
        <v>69.4862</v>
      </c>
      <c r="I101">
        <v>0.0353412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3.774663</v>
      </c>
      <c r="P101">
        <v>54777.92</v>
      </c>
      <c r="Q101">
        <v>6</v>
      </c>
      <c r="R101">
        <v>2275.12</v>
      </c>
      <c r="S101">
        <v>2275.12</v>
      </c>
    </row>
    <row r="102" spans="1:19" ht="12.75">
      <c r="A102" t="s">
        <v>55</v>
      </c>
      <c r="B102" t="s">
        <v>45</v>
      </c>
      <c r="C102" t="s">
        <v>10</v>
      </c>
      <c r="D102">
        <v>2011</v>
      </c>
      <c r="E102">
        <v>5</v>
      </c>
      <c r="F102">
        <v>0.150721</v>
      </c>
      <c r="G102">
        <v>0.150721</v>
      </c>
      <c r="H102">
        <v>68.5641</v>
      </c>
      <c r="I102">
        <v>0.0354547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3.774663</v>
      </c>
      <c r="P102">
        <v>54777.92</v>
      </c>
      <c r="Q102">
        <v>6</v>
      </c>
      <c r="R102">
        <v>2187.263</v>
      </c>
      <c r="S102">
        <v>2187.263</v>
      </c>
    </row>
    <row r="103" spans="1:19" ht="12.75">
      <c r="A103" t="s">
        <v>55</v>
      </c>
      <c r="B103" t="s">
        <v>45</v>
      </c>
      <c r="C103" t="s">
        <v>10</v>
      </c>
      <c r="D103">
        <v>2011</v>
      </c>
      <c r="E103">
        <v>6</v>
      </c>
      <c r="F103">
        <v>0.1847218</v>
      </c>
      <c r="G103">
        <v>0.1847218</v>
      </c>
      <c r="H103">
        <v>69.2271</v>
      </c>
      <c r="I103">
        <v>0.0352967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3.774663</v>
      </c>
      <c r="P103">
        <v>54777.92</v>
      </c>
      <c r="Q103">
        <v>6</v>
      </c>
      <c r="R103">
        <v>2680.683</v>
      </c>
      <c r="S103">
        <v>2680.683</v>
      </c>
    </row>
    <row r="104" spans="1:19" ht="12.75">
      <c r="A104" t="s">
        <v>55</v>
      </c>
      <c r="B104" t="s">
        <v>45</v>
      </c>
      <c r="C104" t="s">
        <v>10</v>
      </c>
      <c r="D104">
        <v>2011</v>
      </c>
      <c r="E104">
        <v>7</v>
      </c>
      <c r="F104">
        <v>0.2726082</v>
      </c>
      <c r="G104">
        <v>0.2726082</v>
      </c>
      <c r="H104">
        <v>71.6364</v>
      </c>
      <c r="I104">
        <v>0.035726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3.774663</v>
      </c>
      <c r="P104">
        <v>54777.92</v>
      </c>
      <c r="Q104">
        <v>6</v>
      </c>
      <c r="R104">
        <v>3956.091</v>
      </c>
      <c r="S104">
        <v>3956.091</v>
      </c>
    </row>
    <row r="105" spans="1:19" ht="12.75">
      <c r="A105" t="s">
        <v>55</v>
      </c>
      <c r="B105" t="s">
        <v>45</v>
      </c>
      <c r="C105" t="s">
        <v>10</v>
      </c>
      <c r="D105">
        <v>2011</v>
      </c>
      <c r="E105">
        <v>8</v>
      </c>
      <c r="F105">
        <v>0.4379923</v>
      </c>
      <c r="G105">
        <v>0.4379923</v>
      </c>
      <c r="H105">
        <v>76.0314</v>
      </c>
      <c r="I105">
        <v>0.0362291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3.774663</v>
      </c>
      <c r="P105">
        <v>54777.92</v>
      </c>
      <c r="Q105">
        <v>6</v>
      </c>
      <c r="R105">
        <v>6356.144</v>
      </c>
      <c r="S105">
        <v>6356.144</v>
      </c>
    </row>
    <row r="106" spans="1:19" ht="12.75">
      <c r="A106" t="s">
        <v>55</v>
      </c>
      <c r="B106" t="s">
        <v>45</v>
      </c>
      <c r="C106" t="s">
        <v>10</v>
      </c>
      <c r="D106">
        <v>2011</v>
      </c>
      <c r="E106">
        <v>9</v>
      </c>
      <c r="F106">
        <v>0.6967204</v>
      </c>
      <c r="G106">
        <v>0.6967204</v>
      </c>
      <c r="H106">
        <v>79.0754</v>
      </c>
      <c r="I106">
        <v>0.0365355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3.774663</v>
      </c>
      <c r="P106">
        <v>54777.92</v>
      </c>
      <c r="Q106">
        <v>6</v>
      </c>
      <c r="R106">
        <v>10110.81</v>
      </c>
      <c r="S106">
        <v>10110.81</v>
      </c>
    </row>
    <row r="107" spans="1:19" ht="12.75">
      <c r="A107" t="s">
        <v>55</v>
      </c>
      <c r="B107" t="s">
        <v>45</v>
      </c>
      <c r="C107" t="s">
        <v>10</v>
      </c>
      <c r="D107">
        <v>2011</v>
      </c>
      <c r="E107">
        <v>10</v>
      </c>
      <c r="F107">
        <v>1.003516</v>
      </c>
      <c r="G107">
        <v>1.003516</v>
      </c>
      <c r="H107">
        <v>80.4951</v>
      </c>
      <c r="I107">
        <v>0.0363979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3.774663</v>
      </c>
      <c r="P107">
        <v>54777.92</v>
      </c>
      <c r="Q107">
        <v>6</v>
      </c>
      <c r="R107">
        <v>14563.02</v>
      </c>
      <c r="S107">
        <v>14563.02</v>
      </c>
    </row>
    <row r="108" spans="1:19" ht="12.75">
      <c r="A108" t="s">
        <v>55</v>
      </c>
      <c r="B108" t="s">
        <v>45</v>
      </c>
      <c r="C108" t="s">
        <v>10</v>
      </c>
      <c r="D108">
        <v>2011</v>
      </c>
      <c r="E108">
        <v>11</v>
      </c>
      <c r="F108">
        <v>1.306917</v>
      </c>
      <c r="G108">
        <v>1.306917</v>
      </c>
      <c r="H108">
        <v>81.9324</v>
      </c>
      <c r="I108">
        <v>0.0352731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3.774663</v>
      </c>
      <c r="P108">
        <v>54777.92</v>
      </c>
      <c r="Q108">
        <v>6</v>
      </c>
      <c r="R108">
        <v>18965.99</v>
      </c>
      <c r="S108">
        <v>18965.99</v>
      </c>
    </row>
    <row r="109" spans="1:19" ht="12.75">
      <c r="A109" t="s">
        <v>55</v>
      </c>
      <c r="B109" t="s">
        <v>45</v>
      </c>
      <c r="C109" t="s">
        <v>10</v>
      </c>
      <c r="D109">
        <v>2011</v>
      </c>
      <c r="E109">
        <v>12</v>
      </c>
      <c r="F109">
        <v>1.564657</v>
      </c>
      <c r="G109">
        <v>1.564657</v>
      </c>
      <c r="H109">
        <v>83.2668</v>
      </c>
      <c r="I109">
        <v>0.0351025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3.774663</v>
      </c>
      <c r="P109">
        <v>54777.92</v>
      </c>
      <c r="Q109">
        <v>6</v>
      </c>
      <c r="R109">
        <v>22706.3</v>
      </c>
      <c r="S109">
        <v>22706.3</v>
      </c>
    </row>
    <row r="110" spans="1:19" ht="12.75">
      <c r="A110" t="s">
        <v>55</v>
      </c>
      <c r="B110" t="s">
        <v>45</v>
      </c>
      <c r="C110" t="s">
        <v>10</v>
      </c>
      <c r="D110">
        <v>2011</v>
      </c>
      <c r="E110">
        <v>13</v>
      </c>
      <c r="F110">
        <v>1.763781</v>
      </c>
      <c r="G110">
        <v>1.763781</v>
      </c>
      <c r="H110">
        <v>83.6637</v>
      </c>
      <c r="I110">
        <v>0.0346669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3.774663</v>
      </c>
      <c r="P110">
        <v>54777.92</v>
      </c>
      <c r="Q110">
        <v>6</v>
      </c>
      <c r="R110">
        <v>25596</v>
      </c>
      <c r="S110">
        <v>25596</v>
      </c>
    </row>
    <row r="111" spans="1:19" ht="12.75">
      <c r="A111" t="s">
        <v>55</v>
      </c>
      <c r="B111" t="s">
        <v>45</v>
      </c>
      <c r="C111" t="s">
        <v>10</v>
      </c>
      <c r="D111">
        <v>2011</v>
      </c>
      <c r="E111">
        <v>14</v>
      </c>
      <c r="F111">
        <v>1.765274</v>
      </c>
      <c r="G111">
        <v>1.450653</v>
      </c>
      <c r="H111">
        <v>83.985</v>
      </c>
      <c r="I111">
        <v>0.0347653</v>
      </c>
      <c r="J111">
        <v>-0.3591748</v>
      </c>
      <c r="K111">
        <v>-0.3328522</v>
      </c>
      <c r="L111">
        <v>-0.3146213</v>
      </c>
      <c r="M111">
        <v>-0.2963904</v>
      </c>
      <c r="N111">
        <v>-0.2700679</v>
      </c>
      <c r="O111">
        <v>3.774663</v>
      </c>
      <c r="P111">
        <v>54777.92</v>
      </c>
      <c r="Q111">
        <v>6</v>
      </c>
      <c r="R111">
        <v>25617.66</v>
      </c>
      <c r="S111">
        <v>21051.87</v>
      </c>
    </row>
    <row r="112" spans="1:19" ht="12.75">
      <c r="A112" t="s">
        <v>55</v>
      </c>
      <c r="B112" t="s">
        <v>45</v>
      </c>
      <c r="C112" t="s">
        <v>10</v>
      </c>
      <c r="D112">
        <v>2011</v>
      </c>
      <c r="E112">
        <v>15</v>
      </c>
      <c r="F112">
        <v>1.74242</v>
      </c>
      <c r="G112">
        <v>1.41095</v>
      </c>
      <c r="H112">
        <v>85.3982</v>
      </c>
      <c r="I112">
        <v>0.0343607</v>
      </c>
      <c r="J112">
        <v>-0.3770558</v>
      </c>
      <c r="K112">
        <v>-0.3510396</v>
      </c>
      <c r="L112">
        <v>-0.3314698</v>
      </c>
      <c r="M112">
        <v>-0.315002</v>
      </c>
      <c r="N112">
        <v>-0.2889858</v>
      </c>
      <c r="O112">
        <v>3.774663</v>
      </c>
      <c r="P112">
        <v>54777.92</v>
      </c>
      <c r="Q112">
        <v>6</v>
      </c>
      <c r="R112">
        <v>25286</v>
      </c>
      <c r="S112">
        <v>20475.71</v>
      </c>
    </row>
    <row r="113" spans="1:19" ht="12.75">
      <c r="A113" t="s">
        <v>55</v>
      </c>
      <c r="B113" t="s">
        <v>45</v>
      </c>
      <c r="C113" t="s">
        <v>10</v>
      </c>
      <c r="D113">
        <v>2011</v>
      </c>
      <c r="E113">
        <v>16</v>
      </c>
      <c r="F113">
        <v>1.695927</v>
      </c>
      <c r="G113">
        <v>1.351513</v>
      </c>
      <c r="H113">
        <v>85.2391</v>
      </c>
      <c r="I113">
        <v>0.0342156</v>
      </c>
      <c r="J113">
        <v>-0.3890653</v>
      </c>
      <c r="K113">
        <v>-0.3631589</v>
      </c>
      <c r="L113">
        <v>-0.3444147</v>
      </c>
      <c r="M113">
        <v>-0.3272736</v>
      </c>
      <c r="N113">
        <v>-0.3013673</v>
      </c>
      <c r="O113">
        <v>3.774663</v>
      </c>
      <c r="P113">
        <v>54777.92</v>
      </c>
      <c r="Q113">
        <v>6</v>
      </c>
      <c r="R113">
        <v>24611.3</v>
      </c>
      <c r="S113">
        <v>19613.15</v>
      </c>
    </row>
    <row r="114" spans="1:19" ht="12.75">
      <c r="A114" t="s">
        <v>55</v>
      </c>
      <c r="B114" t="s">
        <v>45</v>
      </c>
      <c r="C114" t="s">
        <v>10</v>
      </c>
      <c r="D114">
        <v>2011</v>
      </c>
      <c r="E114">
        <v>17</v>
      </c>
      <c r="F114">
        <v>1.567262</v>
      </c>
      <c r="G114">
        <v>1.224143</v>
      </c>
      <c r="H114">
        <v>83.9844</v>
      </c>
      <c r="I114">
        <v>0.0336366</v>
      </c>
      <c r="J114">
        <v>-0.3973122</v>
      </c>
      <c r="K114">
        <v>-0.3718442</v>
      </c>
      <c r="L114">
        <v>-0.343119</v>
      </c>
      <c r="M114">
        <v>-0.3365661</v>
      </c>
      <c r="N114">
        <v>-0.3110981</v>
      </c>
      <c r="O114">
        <v>3.774663</v>
      </c>
      <c r="P114">
        <v>54777.92</v>
      </c>
      <c r="Q114">
        <v>6</v>
      </c>
      <c r="R114">
        <v>22744.11</v>
      </c>
      <c r="S114">
        <v>17764.77</v>
      </c>
    </row>
    <row r="115" spans="1:19" ht="12.75">
      <c r="A115" t="s">
        <v>55</v>
      </c>
      <c r="B115" t="s">
        <v>45</v>
      </c>
      <c r="C115" t="s">
        <v>10</v>
      </c>
      <c r="D115">
        <v>2011</v>
      </c>
      <c r="E115">
        <v>18</v>
      </c>
      <c r="F115">
        <v>1.331072</v>
      </c>
      <c r="G115">
        <v>1.012222</v>
      </c>
      <c r="H115">
        <v>80.1388</v>
      </c>
      <c r="I115">
        <v>0.0329263</v>
      </c>
      <c r="J115">
        <v>-0.3610461</v>
      </c>
      <c r="K115">
        <v>-0.3361159</v>
      </c>
      <c r="L115">
        <v>-0.3188493</v>
      </c>
      <c r="M115">
        <v>-0.3015827</v>
      </c>
      <c r="N115">
        <v>-0.2766525</v>
      </c>
      <c r="O115">
        <v>3.774663</v>
      </c>
      <c r="P115">
        <v>54777.92</v>
      </c>
      <c r="Q115">
        <v>6</v>
      </c>
      <c r="R115">
        <v>19316.51</v>
      </c>
      <c r="S115">
        <v>14689.37</v>
      </c>
    </row>
    <row r="116" spans="1:19" ht="12.75">
      <c r="A116" t="s">
        <v>55</v>
      </c>
      <c r="B116" t="s">
        <v>45</v>
      </c>
      <c r="C116" t="s">
        <v>10</v>
      </c>
      <c r="D116">
        <v>2011</v>
      </c>
      <c r="E116">
        <v>19</v>
      </c>
      <c r="F116">
        <v>0.9273855</v>
      </c>
      <c r="G116">
        <v>1.054112</v>
      </c>
      <c r="H116">
        <v>77.8568</v>
      </c>
      <c r="I116">
        <v>0.0325984</v>
      </c>
      <c r="J116">
        <v>0.0849504</v>
      </c>
      <c r="K116">
        <v>0.1096323</v>
      </c>
      <c r="L116">
        <v>0.1267269</v>
      </c>
      <c r="M116">
        <v>0.1438216</v>
      </c>
      <c r="N116">
        <v>0.1685035</v>
      </c>
      <c r="O116">
        <v>3.774663</v>
      </c>
      <c r="P116">
        <v>54777.92</v>
      </c>
      <c r="Q116">
        <v>6</v>
      </c>
      <c r="R116">
        <v>13458.22</v>
      </c>
      <c r="S116">
        <v>15297.28</v>
      </c>
    </row>
    <row r="117" spans="1:19" ht="12.75">
      <c r="A117" t="s">
        <v>55</v>
      </c>
      <c r="B117" t="s">
        <v>45</v>
      </c>
      <c r="C117" t="s">
        <v>10</v>
      </c>
      <c r="D117">
        <v>2011</v>
      </c>
      <c r="E117">
        <v>20</v>
      </c>
      <c r="F117">
        <v>0.7054805</v>
      </c>
      <c r="G117">
        <v>0.7932764</v>
      </c>
      <c r="H117">
        <v>76.1163</v>
      </c>
      <c r="I117">
        <v>0.0323896</v>
      </c>
      <c r="J117">
        <v>0.0428116</v>
      </c>
      <c r="K117">
        <v>0.0673354</v>
      </c>
      <c r="L117">
        <v>0.0877959</v>
      </c>
      <c r="M117">
        <v>0.1013057</v>
      </c>
      <c r="N117">
        <v>0.1258295</v>
      </c>
      <c r="O117">
        <v>3.774663</v>
      </c>
      <c r="P117">
        <v>54777.92</v>
      </c>
      <c r="Q117">
        <v>6</v>
      </c>
      <c r="R117">
        <v>10237.93</v>
      </c>
      <c r="S117">
        <v>11512.03</v>
      </c>
    </row>
    <row r="118" spans="1:19" ht="12.75">
      <c r="A118" t="s">
        <v>55</v>
      </c>
      <c r="B118" t="s">
        <v>45</v>
      </c>
      <c r="C118" t="s">
        <v>10</v>
      </c>
      <c r="D118">
        <v>2011</v>
      </c>
      <c r="E118">
        <v>21</v>
      </c>
      <c r="F118">
        <v>0.5096802</v>
      </c>
      <c r="G118">
        <v>0.5676191</v>
      </c>
      <c r="H118">
        <v>73.4753</v>
      </c>
      <c r="I118">
        <v>0.0319973</v>
      </c>
      <c r="J118">
        <v>0.0148093</v>
      </c>
      <c r="K118">
        <v>0.0390361</v>
      </c>
      <c r="L118">
        <v>0.0579389</v>
      </c>
      <c r="M118">
        <v>0.0725949</v>
      </c>
      <c r="N118">
        <v>0.0968216</v>
      </c>
      <c r="O118">
        <v>3.774663</v>
      </c>
      <c r="P118">
        <v>54777.92</v>
      </c>
      <c r="Q118">
        <v>6</v>
      </c>
      <c r="R118">
        <v>7396.479</v>
      </c>
      <c r="S118">
        <v>8237.289</v>
      </c>
    </row>
    <row r="119" spans="1:19" ht="12.75">
      <c r="A119" t="s">
        <v>55</v>
      </c>
      <c r="B119" t="s">
        <v>45</v>
      </c>
      <c r="C119" t="s">
        <v>10</v>
      </c>
      <c r="D119">
        <v>2011</v>
      </c>
      <c r="E119">
        <v>22</v>
      </c>
      <c r="F119">
        <v>0.3688441</v>
      </c>
      <c r="G119">
        <v>0.4072995</v>
      </c>
      <c r="H119">
        <v>71.4197</v>
      </c>
      <c r="I119">
        <v>0.0318781</v>
      </c>
      <c r="J119">
        <v>-0.005049</v>
      </c>
      <c r="K119">
        <v>0.0190875</v>
      </c>
      <c r="L119">
        <v>0.0384555</v>
      </c>
      <c r="M119">
        <v>0.0525213</v>
      </c>
      <c r="N119">
        <v>0.0766578</v>
      </c>
      <c r="O119">
        <v>3.774663</v>
      </c>
      <c r="P119">
        <v>54777.92</v>
      </c>
      <c r="Q119">
        <v>6</v>
      </c>
      <c r="R119">
        <v>5352.666</v>
      </c>
      <c r="S119">
        <v>5910.731</v>
      </c>
    </row>
    <row r="120" spans="1:19" ht="12.75">
      <c r="A120" t="s">
        <v>55</v>
      </c>
      <c r="B120" t="s">
        <v>45</v>
      </c>
      <c r="C120" t="s">
        <v>10</v>
      </c>
      <c r="D120">
        <v>2011</v>
      </c>
      <c r="E120">
        <v>23</v>
      </c>
      <c r="F120">
        <v>0.2788347</v>
      </c>
      <c r="G120">
        <v>0.3054928</v>
      </c>
      <c r="H120">
        <v>70.2822</v>
      </c>
      <c r="I120">
        <v>0.0319237</v>
      </c>
      <c r="J120">
        <v>-0.0145143</v>
      </c>
      <c r="K120">
        <v>0.0096568</v>
      </c>
      <c r="L120">
        <v>0.0266581</v>
      </c>
      <c r="M120">
        <v>0.0431384</v>
      </c>
      <c r="N120">
        <v>0.0673095</v>
      </c>
      <c r="O120">
        <v>3.774663</v>
      </c>
      <c r="P120">
        <v>54777.92</v>
      </c>
      <c r="Q120">
        <v>6</v>
      </c>
      <c r="R120">
        <v>4046.45</v>
      </c>
      <c r="S120">
        <v>4433.312</v>
      </c>
    </row>
    <row r="121" spans="1:19" ht="12.75">
      <c r="A121" t="s">
        <v>55</v>
      </c>
      <c r="B121" t="s">
        <v>45</v>
      </c>
      <c r="C121" t="s">
        <v>10</v>
      </c>
      <c r="D121">
        <v>2011</v>
      </c>
      <c r="E121">
        <v>24</v>
      </c>
      <c r="F121">
        <v>0.2356132</v>
      </c>
      <c r="G121">
        <v>0.2564341</v>
      </c>
      <c r="H121">
        <v>69.2075</v>
      </c>
      <c r="I121">
        <v>0.0320024</v>
      </c>
      <c r="J121">
        <v>-0.0229802</v>
      </c>
      <c r="K121">
        <v>0.0012505</v>
      </c>
      <c r="L121">
        <v>0.0208209</v>
      </c>
      <c r="M121">
        <v>0.0348147</v>
      </c>
      <c r="N121">
        <v>0.0590453</v>
      </c>
      <c r="O121">
        <v>3.774663</v>
      </c>
      <c r="P121">
        <v>54777.92</v>
      </c>
      <c r="Q121">
        <v>6</v>
      </c>
      <c r="R121">
        <v>3419.218</v>
      </c>
      <c r="S121">
        <v>3721.371</v>
      </c>
    </row>
    <row r="122" spans="1:19" ht="12.75">
      <c r="A122" t="s">
        <v>55</v>
      </c>
      <c r="B122" t="s">
        <v>46</v>
      </c>
      <c r="C122" t="s">
        <v>10</v>
      </c>
      <c r="D122">
        <v>2011</v>
      </c>
      <c r="E122">
        <v>1</v>
      </c>
      <c r="F122">
        <v>0.1653222</v>
      </c>
      <c r="G122">
        <v>0.1653222</v>
      </c>
      <c r="H122">
        <v>63.5379</v>
      </c>
      <c r="I122">
        <v>0.029811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3.774663</v>
      </c>
      <c r="P122">
        <v>54777.92</v>
      </c>
      <c r="Q122">
        <v>6</v>
      </c>
      <c r="R122">
        <v>2399.155</v>
      </c>
      <c r="S122">
        <v>2399.155</v>
      </c>
    </row>
    <row r="123" spans="1:19" ht="12.75">
      <c r="A123" t="s">
        <v>55</v>
      </c>
      <c r="B123" t="s">
        <v>46</v>
      </c>
      <c r="C123" t="s">
        <v>10</v>
      </c>
      <c r="D123">
        <v>2011</v>
      </c>
      <c r="E123">
        <v>2</v>
      </c>
      <c r="F123">
        <v>0.1609359</v>
      </c>
      <c r="G123">
        <v>0.1609359</v>
      </c>
      <c r="H123">
        <v>63.1775</v>
      </c>
      <c r="I123">
        <v>0.0295673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3.774663</v>
      </c>
      <c r="P123">
        <v>54777.92</v>
      </c>
      <c r="Q123">
        <v>6</v>
      </c>
      <c r="R123">
        <v>2335.502</v>
      </c>
      <c r="S123">
        <v>2335.502</v>
      </c>
    </row>
    <row r="124" spans="1:19" ht="12.75">
      <c r="A124" t="s">
        <v>55</v>
      </c>
      <c r="B124" t="s">
        <v>46</v>
      </c>
      <c r="C124" t="s">
        <v>10</v>
      </c>
      <c r="D124">
        <v>2011</v>
      </c>
      <c r="E124">
        <v>3</v>
      </c>
      <c r="F124">
        <v>0.1527562</v>
      </c>
      <c r="G124">
        <v>0.1527562</v>
      </c>
      <c r="H124">
        <v>60.8507</v>
      </c>
      <c r="I124">
        <v>0.029205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3.774663</v>
      </c>
      <c r="P124">
        <v>54777.92</v>
      </c>
      <c r="Q124">
        <v>6</v>
      </c>
      <c r="R124">
        <v>2216.798</v>
      </c>
      <c r="S124">
        <v>2216.798</v>
      </c>
    </row>
    <row r="125" spans="1:19" ht="12.75">
      <c r="A125" t="s">
        <v>55</v>
      </c>
      <c r="B125" t="s">
        <v>46</v>
      </c>
      <c r="C125" t="s">
        <v>10</v>
      </c>
      <c r="D125">
        <v>2011</v>
      </c>
      <c r="E125">
        <v>4</v>
      </c>
      <c r="F125">
        <v>0.1382623</v>
      </c>
      <c r="G125">
        <v>0.1382623</v>
      </c>
      <c r="H125">
        <v>61.2292</v>
      </c>
      <c r="I125">
        <v>0.0288394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3.774663</v>
      </c>
      <c r="P125">
        <v>54777.92</v>
      </c>
      <c r="Q125">
        <v>6</v>
      </c>
      <c r="R125">
        <v>2006.463</v>
      </c>
      <c r="S125">
        <v>2006.463</v>
      </c>
    </row>
    <row r="126" spans="1:19" ht="12.75">
      <c r="A126" t="s">
        <v>55</v>
      </c>
      <c r="B126" t="s">
        <v>46</v>
      </c>
      <c r="C126" t="s">
        <v>10</v>
      </c>
      <c r="D126">
        <v>2011</v>
      </c>
      <c r="E126">
        <v>5</v>
      </c>
      <c r="F126">
        <v>0.1304552</v>
      </c>
      <c r="G126">
        <v>0.1304552</v>
      </c>
      <c r="H126">
        <v>61.0515</v>
      </c>
      <c r="I126">
        <v>0.028438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3.774663</v>
      </c>
      <c r="P126">
        <v>54777.92</v>
      </c>
      <c r="Q126">
        <v>6</v>
      </c>
      <c r="R126">
        <v>1893.166</v>
      </c>
      <c r="S126">
        <v>1893.166</v>
      </c>
    </row>
    <row r="127" spans="1:19" ht="12.75">
      <c r="A127" t="s">
        <v>55</v>
      </c>
      <c r="B127" t="s">
        <v>46</v>
      </c>
      <c r="C127" t="s">
        <v>10</v>
      </c>
      <c r="D127">
        <v>2011</v>
      </c>
      <c r="E127">
        <v>6</v>
      </c>
      <c r="F127">
        <v>0.1483429</v>
      </c>
      <c r="G127">
        <v>0.1483429</v>
      </c>
      <c r="H127">
        <v>61.5236</v>
      </c>
      <c r="I127">
        <v>0.0280395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3.774663</v>
      </c>
      <c r="P127">
        <v>54777.92</v>
      </c>
      <c r="Q127">
        <v>6</v>
      </c>
      <c r="R127">
        <v>2152.753</v>
      </c>
      <c r="S127">
        <v>2152.753</v>
      </c>
    </row>
    <row r="128" spans="1:19" ht="12.75">
      <c r="A128" t="s">
        <v>55</v>
      </c>
      <c r="B128" t="s">
        <v>46</v>
      </c>
      <c r="C128" t="s">
        <v>10</v>
      </c>
      <c r="D128">
        <v>2011</v>
      </c>
      <c r="E128">
        <v>7</v>
      </c>
      <c r="F128">
        <v>0.1960541</v>
      </c>
      <c r="G128">
        <v>0.1960541</v>
      </c>
      <c r="H128">
        <v>62.9857</v>
      </c>
      <c r="I128">
        <v>0.027944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3.774663</v>
      </c>
      <c r="P128">
        <v>54777.92</v>
      </c>
      <c r="Q128">
        <v>6</v>
      </c>
      <c r="R128">
        <v>2845.137</v>
      </c>
      <c r="S128">
        <v>2845.137</v>
      </c>
    </row>
    <row r="129" spans="1:19" ht="12.75">
      <c r="A129" t="s">
        <v>55</v>
      </c>
      <c r="B129" t="s">
        <v>46</v>
      </c>
      <c r="C129" t="s">
        <v>10</v>
      </c>
      <c r="D129">
        <v>2011</v>
      </c>
      <c r="E129">
        <v>8</v>
      </c>
      <c r="F129">
        <v>0.27552</v>
      </c>
      <c r="G129">
        <v>0.27552</v>
      </c>
      <c r="H129">
        <v>66.6145</v>
      </c>
      <c r="I129">
        <v>0.027795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3.774663</v>
      </c>
      <c r="P129">
        <v>54777.92</v>
      </c>
      <c r="Q129">
        <v>6</v>
      </c>
      <c r="R129">
        <v>3998.346</v>
      </c>
      <c r="S129">
        <v>3998.346</v>
      </c>
    </row>
    <row r="130" spans="1:19" ht="12.75">
      <c r="A130" t="s">
        <v>55</v>
      </c>
      <c r="B130" t="s">
        <v>46</v>
      </c>
      <c r="C130" t="s">
        <v>10</v>
      </c>
      <c r="D130">
        <v>2011</v>
      </c>
      <c r="E130">
        <v>9</v>
      </c>
      <c r="F130">
        <v>0.3961527</v>
      </c>
      <c r="G130">
        <v>0.3961527</v>
      </c>
      <c r="H130">
        <v>70.004</v>
      </c>
      <c r="I130">
        <v>0.0276988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3.774663</v>
      </c>
      <c r="P130">
        <v>54777.92</v>
      </c>
      <c r="Q130">
        <v>6</v>
      </c>
      <c r="R130">
        <v>5748.969</v>
      </c>
      <c r="S130">
        <v>5748.969</v>
      </c>
    </row>
    <row r="131" spans="1:19" ht="12.75">
      <c r="A131" t="s">
        <v>55</v>
      </c>
      <c r="B131" t="s">
        <v>46</v>
      </c>
      <c r="C131" t="s">
        <v>10</v>
      </c>
      <c r="D131">
        <v>2011</v>
      </c>
      <c r="E131">
        <v>10</v>
      </c>
      <c r="F131">
        <v>0.5510688</v>
      </c>
      <c r="G131">
        <v>0.5510688</v>
      </c>
      <c r="H131">
        <v>73.5139</v>
      </c>
      <c r="I131">
        <v>0.0276953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3.774663</v>
      </c>
      <c r="P131">
        <v>54777.92</v>
      </c>
      <c r="Q131">
        <v>6</v>
      </c>
      <c r="R131">
        <v>7997.111</v>
      </c>
      <c r="S131">
        <v>7997.111</v>
      </c>
    </row>
    <row r="132" spans="1:19" ht="12.75">
      <c r="A132" t="s">
        <v>55</v>
      </c>
      <c r="B132" t="s">
        <v>46</v>
      </c>
      <c r="C132" t="s">
        <v>10</v>
      </c>
      <c r="D132">
        <v>2011</v>
      </c>
      <c r="E132">
        <v>11</v>
      </c>
      <c r="F132">
        <v>0.7179051</v>
      </c>
      <c r="G132">
        <v>0.7179051</v>
      </c>
      <c r="H132">
        <v>75.2542</v>
      </c>
      <c r="I132">
        <v>0.0275692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3.774663</v>
      </c>
      <c r="P132">
        <v>54777.92</v>
      </c>
      <c r="Q132">
        <v>6</v>
      </c>
      <c r="R132">
        <v>10418.24</v>
      </c>
      <c r="S132">
        <v>10418.24</v>
      </c>
    </row>
    <row r="133" spans="1:19" ht="12.75">
      <c r="A133" t="s">
        <v>55</v>
      </c>
      <c r="B133" t="s">
        <v>46</v>
      </c>
      <c r="C133" t="s">
        <v>10</v>
      </c>
      <c r="D133">
        <v>2011</v>
      </c>
      <c r="E133">
        <v>12</v>
      </c>
      <c r="F133">
        <v>0.8742682</v>
      </c>
      <c r="G133">
        <v>0.8742682</v>
      </c>
      <c r="H133">
        <v>75.749</v>
      </c>
      <c r="I133">
        <v>0.0274657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3.774663</v>
      </c>
      <c r="P133">
        <v>54777.92</v>
      </c>
      <c r="Q133">
        <v>6</v>
      </c>
      <c r="R133">
        <v>12687.38</v>
      </c>
      <c r="S133">
        <v>12687.38</v>
      </c>
    </row>
    <row r="134" spans="1:19" ht="12.75">
      <c r="A134" t="s">
        <v>55</v>
      </c>
      <c r="B134" t="s">
        <v>46</v>
      </c>
      <c r="C134" t="s">
        <v>10</v>
      </c>
      <c r="D134">
        <v>2011</v>
      </c>
      <c r="E134">
        <v>13</v>
      </c>
      <c r="F134">
        <v>1.017161</v>
      </c>
      <c r="G134">
        <v>1.017161</v>
      </c>
      <c r="H134">
        <v>77.2359</v>
      </c>
      <c r="I134">
        <v>0.0274258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3.774663</v>
      </c>
      <c r="P134">
        <v>54777.92</v>
      </c>
      <c r="Q134">
        <v>6</v>
      </c>
      <c r="R134">
        <v>14761.05</v>
      </c>
      <c r="S134">
        <v>14761.05</v>
      </c>
    </row>
    <row r="135" spans="1:19" ht="12.75">
      <c r="A135" t="s">
        <v>55</v>
      </c>
      <c r="B135" t="s">
        <v>46</v>
      </c>
      <c r="C135" t="s">
        <v>10</v>
      </c>
      <c r="D135">
        <v>2011</v>
      </c>
      <c r="E135">
        <v>14</v>
      </c>
      <c r="F135">
        <v>1.092683</v>
      </c>
      <c r="G135">
        <v>0.8724779</v>
      </c>
      <c r="H135">
        <v>78.0816</v>
      </c>
      <c r="I135">
        <v>0.0278232</v>
      </c>
      <c r="J135">
        <v>-0.2558618</v>
      </c>
      <c r="K135">
        <v>-0.2347954</v>
      </c>
      <c r="L135">
        <v>-0.2202048</v>
      </c>
      <c r="M135">
        <v>-0.2056143</v>
      </c>
      <c r="N135">
        <v>-0.1845479</v>
      </c>
      <c r="O135">
        <v>3.774663</v>
      </c>
      <c r="P135">
        <v>54777.92</v>
      </c>
      <c r="Q135">
        <v>6</v>
      </c>
      <c r="R135">
        <v>15857.01</v>
      </c>
      <c r="S135">
        <v>12661.4</v>
      </c>
    </row>
    <row r="136" spans="1:19" ht="12.75">
      <c r="A136" t="s">
        <v>55</v>
      </c>
      <c r="B136" t="s">
        <v>46</v>
      </c>
      <c r="C136" t="s">
        <v>10</v>
      </c>
      <c r="D136">
        <v>2011</v>
      </c>
      <c r="E136">
        <v>15</v>
      </c>
      <c r="F136">
        <v>1.10682</v>
      </c>
      <c r="G136">
        <v>0.8727176</v>
      </c>
      <c r="H136">
        <v>76.9855</v>
      </c>
      <c r="I136">
        <v>0.0276733</v>
      </c>
      <c r="J136">
        <v>-0.2707833</v>
      </c>
      <c r="K136">
        <v>-0.2498305</v>
      </c>
      <c r="L136">
        <v>-0.2341022</v>
      </c>
      <c r="M136">
        <v>-0.2208067</v>
      </c>
      <c r="N136">
        <v>-0.1998539</v>
      </c>
      <c r="O136">
        <v>3.774663</v>
      </c>
      <c r="P136">
        <v>54777.92</v>
      </c>
      <c r="Q136">
        <v>6</v>
      </c>
      <c r="R136">
        <v>16062.17</v>
      </c>
      <c r="S136">
        <v>12664.88</v>
      </c>
    </row>
    <row r="137" spans="1:19" ht="12.75">
      <c r="A137" t="s">
        <v>55</v>
      </c>
      <c r="B137" t="s">
        <v>46</v>
      </c>
      <c r="C137" t="s">
        <v>10</v>
      </c>
      <c r="D137">
        <v>2011</v>
      </c>
      <c r="E137">
        <v>16</v>
      </c>
      <c r="F137">
        <v>1.094288</v>
      </c>
      <c r="G137">
        <v>0.8511956</v>
      </c>
      <c r="H137">
        <v>75.7405</v>
      </c>
      <c r="I137">
        <v>0.0276165</v>
      </c>
      <c r="J137">
        <v>-0.2809588</v>
      </c>
      <c r="K137">
        <v>-0.260049</v>
      </c>
      <c r="L137">
        <v>-0.2430927</v>
      </c>
      <c r="M137">
        <v>-0.2310847</v>
      </c>
      <c r="N137">
        <v>-0.2101749</v>
      </c>
      <c r="O137">
        <v>3.774663</v>
      </c>
      <c r="P137">
        <v>54777.92</v>
      </c>
      <c r="Q137">
        <v>6</v>
      </c>
      <c r="R137">
        <v>15880.31</v>
      </c>
      <c r="S137">
        <v>12352.55</v>
      </c>
    </row>
    <row r="138" spans="1:19" ht="12.75">
      <c r="A138" t="s">
        <v>55</v>
      </c>
      <c r="B138" t="s">
        <v>46</v>
      </c>
      <c r="C138" t="s">
        <v>10</v>
      </c>
      <c r="D138">
        <v>2011</v>
      </c>
      <c r="E138">
        <v>17</v>
      </c>
      <c r="F138">
        <v>1.013077</v>
      </c>
      <c r="G138">
        <v>0.7744792</v>
      </c>
      <c r="H138">
        <v>73.4258</v>
      </c>
      <c r="I138">
        <v>0.0273886</v>
      </c>
      <c r="J138">
        <v>-0.2810182</v>
      </c>
      <c r="K138">
        <v>-0.2602809</v>
      </c>
      <c r="L138">
        <v>-0.2385976</v>
      </c>
      <c r="M138">
        <v>-0.2315557</v>
      </c>
      <c r="N138">
        <v>-0.2108184</v>
      </c>
      <c r="O138">
        <v>3.774663</v>
      </c>
      <c r="P138">
        <v>54777.92</v>
      </c>
      <c r="Q138">
        <v>6</v>
      </c>
      <c r="R138">
        <v>14701.77</v>
      </c>
      <c r="S138">
        <v>11239.24</v>
      </c>
    </row>
    <row r="139" spans="1:19" ht="12.75">
      <c r="A139" t="s">
        <v>55</v>
      </c>
      <c r="B139" t="s">
        <v>46</v>
      </c>
      <c r="C139" t="s">
        <v>10</v>
      </c>
      <c r="D139">
        <v>2011</v>
      </c>
      <c r="E139">
        <v>18</v>
      </c>
      <c r="F139">
        <v>0.8586414</v>
      </c>
      <c r="G139">
        <v>0.6416544</v>
      </c>
      <c r="H139">
        <v>72.3864</v>
      </c>
      <c r="I139">
        <v>0.027357</v>
      </c>
      <c r="J139">
        <v>-0.2520464</v>
      </c>
      <c r="K139">
        <v>-0.231333</v>
      </c>
      <c r="L139">
        <v>-0.216987</v>
      </c>
      <c r="M139">
        <v>-0.2026409</v>
      </c>
      <c r="N139">
        <v>-0.1819275</v>
      </c>
      <c r="O139">
        <v>3.774663</v>
      </c>
      <c r="P139">
        <v>54777.92</v>
      </c>
      <c r="Q139">
        <v>6</v>
      </c>
      <c r="R139">
        <v>12460.6</v>
      </c>
      <c r="S139">
        <v>9311.689</v>
      </c>
    </row>
    <row r="140" spans="1:19" ht="12.75">
      <c r="A140" t="s">
        <v>55</v>
      </c>
      <c r="B140" t="s">
        <v>46</v>
      </c>
      <c r="C140" t="s">
        <v>10</v>
      </c>
      <c r="D140">
        <v>2011</v>
      </c>
      <c r="E140">
        <v>19</v>
      </c>
      <c r="F140">
        <v>0.6057415</v>
      </c>
      <c r="G140">
        <v>0.7119476</v>
      </c>
      <c r="H140">
        <v>70.8792</v>
      </c>
      <c r="I140">
        <v>0.0277422</v>
      </c>
      <c r="J140">
        <v>0.070653</v>
      </c>
      <c r="K140">
        <v>0.091658</v>
      </c>
      <c r="L140">
        <v>0.1062061</v>
      </c>
      <c r="M140">
        <v>0.1207541</v>
      </c>
      <c r="N140">
        <v>0.1417591</v>
      </c>
      <c r="O140">
        <v>3.774663</v>
      </c>
      <c r="P140">
        <v>54777.92</v>
      </c>
      <c r="Q140">
        <v>6</v>
      </c>
      <c r="R140">
        <v>8790.521</v>
      </c>
      <c r="S140">
        <v>10331.78</v>
      </c>
    </row>
    <row r="141" spans="1:19" ht="12.75">
      <c r="A141" t="s">
        <v>55</v>
      </c>
      <c r="B141" t="s">
        <v>46</v>
      </c>
      <c r="C141" t="s">
        <v>10</v>
      </c>
      <c r="D141">
        <v>2011</v>
      </c>
      <c r="E141">
        <v>20</v>
      </c>
      <c r="F141">
        <v>0.4549338</v>
      </c>
      <c r="G141">
        <v>0.5286214</v>
      </c>
      <c r="H141">
        <v>67.4743</v>
      </c>
      <c r="I141">
        <v>0.0272918</v>
      </c>
      <c r="J141">
        <v>0.0363478</v>
      </c>
      <c r="K141">
        <v>0.0570118</v>
      </c>
      <c r="L141">
        <v>0.0736876</v>
      </c>
      <c r="M141">
        <v>0.0856355</v>
      </c>
      <c r="N141">
        <v>0.1062996</v>
      </c>
      <c r="O141">
        <v>3.774663</v>
      </c>
      <c r="P141">
        <v>54777.92</v>
      </c>
      <c r="Q141">
        <v>6</v>
      </c>
      <c r="R141">
        <v>6602</v>
      </c>
      <c r="S141">
        <v>7671.354</v>
      </c>
    </row>
    <row r="142" spans="1:19" ht="12.75">
      <c r="A142" t="s">
        <v>55</v>
      </c>
      <c r="B142" t="s">
        <v>46</v>
      </c>
      <c r="C142" t="s">
        <v>10</v>
      </c>
      <c r="D142">
        <v>2011</v>
      </c>
      <c r="E142">
        <v>21</v>
      </c>
      <c r="F142">
        <v>0.326354</v>
      </c>
      <c r="G142">
        <v>0.3745864</v>
      </c>
      <c r="H142">
        <v>64.8174</v>
      </c>
      <c r="I142">
        <v>0.0269575</v>
      </c>
      <c r="J142">
        <v>0.0113497</v>
      </c>
      <c r="K142">
        <v>0.0317606</v>
      </c>
      <c r="L142">
        <v>0.0482325</v>
      </c>
      <c r="M142">
        <v>0.0600337</v>
      </c>
      <c r="N142">
        <v>0.0804446</v>
      </c>
      <c r="O142">
        <v>3.774663</v>
      </c>
      <c r="P142">
        <v>54777.92</v>
      </c>
      <c r="Q142">
        <v>6</v>
      </c>
      <c r="R142">
        <v>4736.049</v>
      </c>
      <c r="S142">
        <v>5435.999</v>
      </c>
    </row>
    <row r="143" spans="1:19" ht="12.75">
      <c r="A143" t="s">
        <v>55</v>
      </c>
      <c r="B143" t="s">
        <v>46</v>
      </c>
      <c r="C143" t="s">
        <v>10</v>
      </c>
      <c r="D143">
        <v>2011</v>
      </c>
      <c r="E143">
        <v>22</v>
      </c>
      <c r="F143">
        <v>0.2372424</v>
      </c>
      <c r="G143">
        <v>0.268378</v>
      </c>
      <c r="H143">
        <v>63.6716</v>
      </c>
      <c r="I143">
        <v>0.0268463</v>
      </c>
      <c r="J143">
        <v>-0.004593</v>
      </c>
      <c r="K143">
        <v>0.0157337</v>
      </c>
      <c r="L143">
        <v>0.0311356</v>
      </c>
      <c r="M143">
        <v>0.0438901</v>
      </c>
      <c r="N143">
        <v>0.0642168</v>
      </c>
      <c r="O143">
        <v>3.774663</v>
      </c>
      <c r="P143">
        <v>54777.92</v>
      </c>
      <c r="Q143">
        <v>6</v>
      </c>
      <c r="R143">
        <v>3442.862</v>
      </c>
      <c r="S143">
        <v>3894.701</v>
      </c>
    </row>
    <row r="144" spans="1:19" ht="12.75">
      <c r="A144" t="s">
        <v>55</v>
      </c>
      <c r="B144" t="s">
        <v>46</v>
      </c>
      <c r="C144" t="s">
        <v>10</v>
      </c>
      <c r="D144">
        <v>2011</v>
      </c>
      <c r="E144">
        <v>23</v>
      </c>
      <c r="F144">
        <v>0.1817819</v>
      </c>
      <c r="G144">
        <v>0.2017121</v>
      </c>
      <c r="H144">
        <v>63.2103</v>
      </c>
      <c r="I144">
        <v>0.0267892</v>
      </c>
      <c r="J144">
        <v>-0.0153105</v>
      </c>
      <c r="K144">
        <v>0.004973</v>
      </c>
      <c r="L144">
        <v>0.0199302</v>
      </c>
      <c r="M144">
        <v>0.0330696</v>
      </c>
      <c r="N144">
        <v>0.0533531</v>
      </c>
      <c r="O144">
        <v>3.774663</v>
      </c>
      <c r="P144">
        <v>54777.92</v>
      </c>
      <c r="Q144">
        <v>6</v>
      </c>
      <c r="R144">
        <v>2638.019</v>
      </c>
      <c r="S144">
        <v>2927.246</v>
      </c>
    </row>
    <row r="145" spans="1:19" ht="12.75">
      <c r="A145" t="s">
        <v>55</v>
      </c>
      <c r="B145" t="s">
        <v>46</v>
      </c>
      <c r="C145" t="s">
        <v>10</v>
      </c>
      <c r="D145">
        <v>2011</v>
      </c>
      <c r="E145">
        <v>24</v>
      </c>
      <c r="F145">
        <v>0.1556826</v>
      </c>
      <c r="G145">
        <v>0.1699339</v>
      </c>
      <c r="H145">
        <v>62.707</v>
      </c>
      <c r="I145">
        <v>0.0267799</v>
      </c>
      <c r="J145">
        <v>-0.0224535</v>
      </c>
      <c r="K145">
        <v>-0.0021771</v>
      </c>
      <c r="L145">
        <v>0.0142513</v>
      </c>
      <c r="M145">
        <v>0.0259098</v>
      </c>
      <c r="N145">
        <v>0.0461862</v>
      </c>
      <c r="O145">
        <v>3.774663</v>
      </c>
      <c r="P145">
        <v>54777.92</v>
      </c>
      <c r="Q145">
        <v>6</v>
      </c>
      <c r="R145">
        <v>2259.266</v>
      </c>
      <c r="S145">
        <v>2466.081</v>
      </c>
    </row>
    <row r="146" spans="1:19" ht="12.75">
      <c r="A146" t="s">
        <v>55</v>
      </c>
      <c r="B146" t="s">
        <v>45</v>
      </c>
      <c r="C146" t="s">
        <v>9</v>
      </c>
      <c r="D146">
        <v>2011</v>
      </c>
      <c r="E146">
        <v>1</v>
      </c>
      <c r="F146">
        <v>0.1761491</v>
      </c>
      <c r="G146">
        <v>0.1761491</v>
      </c>
      <c r="H146">
        <v>64.0682</v>
      </c>
      <c r="I146">
        <v>0.0316579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3.774663</v>
      </c>
      <c r="P146">
        <v>54777.92</v>
      </c>
      <c r="Q146">
        <v>5</v>
      </c>
      <c r="R146">
        <v>2556.276</v>
      </c>
      <c r="S146">
        <v>2556.276</v>
      </c>
    </row>
    <row r="147" spans="1:19" ht="12.75">
      <c r="A147" t="s">
        <v>55</v>
      </c>
      <c r="B147" t="s">
        <v>45</v>
      </c>
      <c r="C147" t="s">
        <v>9</v>
      </c>
      <c r="D147">
        <v>2011</v>
      </c>
      <c r="E147">
        <v>2</v>
      </c>
      <c r="F147">
        <v>0.1726681</v>
      </c>
      <c r="G147">
        <v>0.1726681</v>
      </c>
      <c r="H147">
        <v>64.5492</v>
      </c>
      <c r="I147">
        <v>0.031624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3.774663</v>
      </c>
      <c r="P147">
        <v>54777.92</v>
      </c>
      <c r="Q147">
        <v>5</v>
      </c>
      <c r="R147">
        <v>2505.759</v>
      </c>
      <c r="S147">
        <v>2505.759</v>
      </c>
    </row>
    <row r="148" spans="1:19" ht="12.75">
      <c r="A148" t="s">
        <v>55</v>
      </c>
      <c r="B148" t="s">
        <v>45</v>
      </c>
      <c r="C148" t="s">
        <v>9</v>
      </c>
      <c r="D148">
        <v>2011</v>
      </c>
      <c r="E148">
        <v>3</v>
      </c>
      <c r="F148">
        <v>0.1647996</v>
      </c>
      <c r="G148">
        <v>0.1647996</v>
      </c>
      <c r="H148">
        <v>62.8615</v>
      </c>
      <c r="I148">
        <v>0.0311837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3.774663</v>
      </c>
      <c r="P148">
        <v>54777.92</v>
      </c>
      <c r="Q148">
        <v>5</v>
      </c>
      <c r="R148">
        <v>2391.571</v>
      </c>
      <c r="S148">
        <v>2391.571</v>
      </c>
    </row>
    <row r="149" spans="1:19" ht="12.75">
      <c r="A149" t="s">
        <v>55</v>
      </c>
      <c r="B149" t="s">
        <v>45</v>
      </c>
      <c r="C149" t="s">
        <v>9</v>
      </c>
      <c r="D149">
        <v>2011</v>
      </c>
      <c r="E149">
        <v>4</v>
      </c>
      <c r="F149">
        <v>0.1483857</v>
      </c>
      <c r="G149">
        <v>0.1483857</v>
      </c>
      <c r="H149">
        <v>61.2022</v>
      </c>
      <c r="I149">
        <v>0.0303016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3.774663</v>
      </c>
      <c r="P149">
        <v>54777.92</v>
      </c>
      <c r="Q149">
        <v>5</v>
      </c>
      <c r="R149">
        <v>2153.373</v>
      </c>
      <c r="S149">
        <v>2153.373</v>
      </c>
    </row>
    <row r="150" spans="1:19" ht="12.75">
      <c r="A150" t="s">
        <v>55</v>
      </c>
      <c r="B150" t="s">
        <v>45</v>
      </c>
      <c r="C150" t="s">
        <v>9</v>
      </c>
      <c r="D150">
        <v>2011</v>
      </c>
      <c r="E150">
        <v>5</v>
      </c>
      <c r="F150">
        <v>0.1383735</v>
      </c>
      <c r="G150">
        <v>0.1383735</v>
      </c>
      <c r="H150">
        <v>59.6955</v>
      </c>
      <c r="I150">
        <v>0.0295315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3.774663</v>
      </c>
      <c r="P150">
        <v>54777.92</v>
      </c>
      <c r="Q150">
        <v>5</v>
      </c>
      <c r="R150">
        <v>2008.077</v>
      </c>
      <c r="S150">
        <v>2008.077</v>
      </c>
    </row>
    <row r="151" spans="1:19" ht="12.75">
      <c r="A151" t="s">
        <v>55</v>
      </c>
      <c r="B151" t="s">
        <v>45</v>
      </c>
      <c r="C151" t="s">
        <v>9</v>
      </c>
      <c r="D151">
        <v>2011</v>
      </c>
      <c r="E151">
        <v>6</v>
      </c>
      <c r="F151">
        <v>0.1552968</v>
      </c>
      <c r="G151">
        <v>0.1552968</v>
      </c>
      <c r="H151">
        <v>59.1596</v>
      </c>
      <c r="I151">
        <v>0.028554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3.774663</v>
      </c>
      <c r="P151">
        <v>54777.92</v>
      </c>
      <c r="Q151">
        <v>5</v>
      </c>
      <c r="R151">
        <v>2253.667</v>
      </c>
      <c r="S151">
        <v>2253.667</v>
      </c>
    </row>
    <row r="152" spans="1:19" ht="12.75">
      <c r="A152" t="s">
        <v>55</v>
      </c>
      <c r="B152" t="s">
        <v>45</v>
      </c>
      <c r="C152" t="s">
        <v>9</v>
      </c>
      <c r="D152">
        <v>2011</v>
      </c>
      <c r="E152">
        <v>7</v>
      </c>
      <c r="F152">
        <v>0.2063648</v>
      </c>
      <c r="G152">
        <v>0.2063648</v>
      </c>
      <c r="H152">
        <v>63.4897</v>
      </c>
      <c r="I152">
        <v>0.0282394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3.774663</v>
      </c>
      <c r="P152">
        <v>54777.92</v>
      </c>
      <c r="Q152">
        <v>5</v>
      </c>
      <c r="R152">
        <v>2994.765</v>
      </c>
      <c r="S152">
        <v>2994.765</v>
      </c>
    </row>
    <row r="153" spans="1:19" ht="12.75">
      <c r="A153" t="s">
        <v>55</v>
      </c>
      <c r="B153" t="s">
        <v>45</v>
      </c>
      <c r="C153" t="s">
        <v>9</v>
      </c>
      <c r="D153">
        <v>2011</v>
      </c>
      <c r="E153">
        <v>8</v>
      </c>
      <c r="F153">
        <v>0.3041908</v>
      </c>
      <c r="G153">
        <v>0.3041908</v>
      </c>
      <c r="H153">
        <v>71.0947</v>
      </c>
      <c r="I153">
        <v>0.0283709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3.774663</v>
      </c>
      <c r="P153">
        <v>54777.92</v>
      </c>
      <c r="Q153">
        <v>5</v>
      </c>
      <c r="R153">
        <v>4414.417</v>
      </c>
      <c r="S153">
        <v>4414.417</v>
      </c>
    </row>
    <row r="154" spans="1:19" ht="12.75">
      <c r="A154" t="s">
        <v>55</v>
      </c>
      <c r="B154" t="s">
        <v>45</v>
      </c>
      <c r="C154" t="s">
        <v>9</v>
      </c>
      <c r="D154">
        <v>2011</v>
      </c>
      <c r="E154">
        <v>9</v>
      </c>
      <c r="F154">
        <v>0.4713731</v>
      </c>
      <c r="G154">
        <v>0.4713731</v>
      </c>
      <c r="H154">
        <v>77.2953</v>
      </c>
      <c r="I154">
        <v>0.0289873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3.774663</v>
      </c>
      <c r="P154">
        <v>54777.92</v>
      </c>
      <c r="Q154">
        <v>5</v>
      </c>
      <c r="R154">
        <v>6840.567</v>
      </c>
      <c r="S154">
        <v>6840.567</v>
      </c>
    </row>
    <row r="155" spans="1:19" ht="12.75">
      <c r="A155" t="s">
        <v>55</v>
      </c>
      <c r="B155" t="s">
        <v>45</v>
      </c>
      <c r="C155" t="s">
        <v>9</v>
      </c>
      <c r="D155">
        <v>2011</v>
      </c>
      <c r="E155">
        <v>10</v>
      </c>
      <c r="F155">
        <v>0.7150443</v>
      </c>
      <c r="G155">
        <v>0.7150443</v>
      </c>
      <c r="H155">
        <v>82.8201</v>
      </c>
      <c r="I155">
        <v>0.0298686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3.774663</v>
      </c>
      <c r="P155">
        <v>54777.92</v>
      </c>
      <c r="Q155">
        <v>5</v>
      </c>
      <c r="R155">
        <v>10376.72</v>
      </c>
      <c r="S155">
        <v>10376.72</v>
      </c>
    </row>
    <row r="156" spans="1:19" ht="12.75">
      <c r="A156" t="s">
        <v>55</v>
      </c>
      <c r="B156" t="s">
        <v>45</v>
      </c>
      <c r="C156" t="s">
        <v>9</v>
      </c>
      <c r="D156">
        <v>2011</v>
      </c>
      <c r="E156">
        <v>11</v>
      </c>
      <c r="F156">
        <v>1.017514</v>
      </c>
      <c r="G156">
        <v>1.017514</v>
      </c>
      <c r="H156">
        <v>87.249</v>
      </c>
      <c r="I156">
        <v>0.0316962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3.774663</v>
      </c>
      <c r="P156">
        <v>54777.92</v>
      </c>
      <c r="Q156">
        <v>5</v>
      </c>
      <c r="R156">
        <v>14766.16</v>
      </c>
      <c r="S156">
        <v>14766.16</v>
      </c>
    </row>
    <row r="157" spans="1:19" ht="12.75">
      <c r="A157" t="s">
        <v>55</v>
      </c>
      <c r="B157" t="s">
        <v>45</v>
      </c>
      <c r="C157" t="s">
        <v>9</v>
      </c>
      <c r="D157">
        <v>2011</v>
      </c>
      <c r="E157">
        <v>12</v>
      </c>
      <c r="F157">
        <v>1.319434</v>
      </c>
      <c r="G157">
        <v>1.319434</v>
      </c>
      <c r="H157">
        <v>88.365</v>
      </c>
      <c r="I157">
        <v>0.0331852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3.774663</v>
      </c>
      <c r="P157">
        <v>54777.92</v>
      </c>
      <c r="Q157">
        <v>5</v>
      </c>
      <c r="R157">
        <v>19147.63</v>
      </c>
      <c r="S157">
        <v>19147.63</v>
      </c>
    </row>
    <row r="158" spans="1:19" ht="12.75">
      <c r="A158" t="s">
        <v>55</v>
      </c>
      <c r="B158" t="s">
        <v>45</v>
      </c>
      <c r="C158" t="s">
        <v>9</v>
      </c>
      <c r="D158">
        <v>2011</v>
      </c>
      <c r="E158">
        <v>13</v>
      </c>
      <c r="F158">
        <v>1.579948</v>
      </c>
      <c r="G158">
        <v>1.579948</v>
      </c>
      <c r="H158">
        <v>88.1418</v>
      </c>
      <c r="I158">
        <v>0.0339183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3.774663</v>
      </c>
      <c r="P158">
        <v>54777.92</v>
      </c>
      <c r="Q158">
        <v>5</v>
      </c>
      <c r="R158">
        <v>22928.2</v>
      </c>
      <c r="S158">
        <v>22928.2</v>
      </c>
    </row>
    <row r="159" spans="1:19" ht="12.75">
      <c r="A159" t="s">
        <v>55</v>
      </c>
      <c r="B159" t="s">
        <v>45</v>
      </c>
      <c r="C159" t="s">
        <v>9</v>
      </c>
      <c r="D159">
        <v>2011</v>
      </c>
      <c r="E159">
        <v>14</v>
      </c>
      <c r="F159">
        <v>1.669156</v>
      </c>
      <c r="G159">
        <v>1.368758</v>
      </c>
      <c r="H159">
        <v>86.9159</v>
      </c>
      <c r="I159">
        <v>0.035004</v>
      </c>
      <c r="J159">
        <v>-0.3452575</v>
      </c>
      <c r="K159">
        <v>-0.3187542</v>
      </c>
      <c r="L159">
        <v>-0.3003981</v>
      </c>
      <c r="M159">
        <v>-0.282042</v>
      </c>
      <c r="N159">
        <v>-0.2555387</v>
      </c>
      <c r="O159">
        <v>3.774663</v>
      </c>
      <c r="P159">
        <v>54777.92</v>
      </c>
      <c r="Q159">
        <v>5</v>
      </c>
      <c r="R159">
        <v>24222.79</v>
      </c>
      <c r="S159">
        <v>19863.42</v>
      </c>
    </row>
    <row r="160" spans="1:19" ht="12.75">
      <c r="A160" t="s">
        <v>55</v>
      </c>
      <c r="B160" t="s">
        <v>45</v>
      </c>
      <c r="C160" t="s">
        <v>9</v>
      </c>
      <c r="D160">
        <v>2011</v>
      </c>
      <c r="E160">
        <v>15</v>
      </c>
      <c r="F160">
        <v>1.680467</v>
      </c>
      <c r="G160">
        <v>1.359296</v>
      </c>
      <c r="H160">
        <v>86.0662</v>
      </c>
      <c r="I160">
        <v>0.0349841</v>
      </c>
      <c r="J160">
        <v>-0.3681454</v>
      </c>
      <c r="K160">
        <v>-0.3416571</v>
      </c>
      <c r="L160">
        <v>-0.3211709</v>
      </c>
      <c r="M160">
        <v>-0.3049658</v>
      </c>
      <c r="N160">
        <v>-0.2784775</v>
      </c>
      <c r="O160">
        <v>3.774663</v>
      </c>
      <c r="P160">
        <v>54777.92</v>
      </c>
      <c r="Q160">
        <v>5</v>
      </c>
      <c r="R160">
        <v>24386.93</v>
      </c>
      <c r="S160">
        <v>19726.1</v>
      </c>
    </row>
    <row r="161" spans="1:19" ht="12.75">
      <c r="A161" t="s">
        <v>55</v>
      </c>
      <c r="B161" t="s">
        <v>45</v>
      </c>
      <c r="C161" t="s">
        <v>9</v>
      </c>
      <c r="D161">
        <v>2011</v>
      </c>
      <c r="E161">
        <v>16</v>
      </c>
      <c r="F161">
        <v>1.654898</v>
      </c>
      <c r="G161">
        <v>1.318597</v>
      </c>
      <c r="H161">
        <v>84.2868</v>
      </c>
      <c r="I161">
        <v>0.0350577</v>
      </c>
      <c r="J161">
        <v>-0.3825913</v>
      </c>
      <c r="K161">
        <v>-0.3560473</v>
      </c>
      <c r="L161">
        <v>-0.3363013</v>
      </c>
      <c r="M161">
        <v>-0.3192788</v>
      </c>
      <c r="N161">
        <v>-0.2927348</v>
      </c>
      <c r="O161">
        <v>3.774663</v>
      </c>
      <c r="P161">
        <v>54777.92</v>
      </c>
      <c r="Q161">
        <v>5</v>
      </c>
      <c r="R161">
        <v>24015.88</v>
      </c>
      <c r="S161">
        <v>19135.48</v>
      </c>
    </row>
    <row r="162" spans="1:19" ht="12.75">
      <c r="A162" t="s">
        <v>55</v>
      </c>
      <c r="B162" t="s">
        <v>45</v>
      </c>
      <c r="C162" t="s">
        <v>9</v>
      </c>
      <c r="D162">
        <v>2011</v>
      </c>
      <c r="E162">
        <v>17</v>
      </c>
      <c r="F162">
        <v>1.542</v>
      </c>
      <c r="G162">
        <v>1.204851</v>
      </c>
      <c r="H162">
        <v>81.6988</v>
      </c>
      <c r="I162">
        <v>0.0343337</v>
      </c>
      <c r="J162">
        <v>-0.3905679</v>
      </c>
      <c r="K162">
        <v>-0.3645721</v>
      </c>
      <c r="L162">
        <v>-0.3371483</v>
      </c>
      <c r="M162">
        <v>-0.3285629</v>
      </c>
      <c r="N162">
        <v>-0.3025671</v>
      </c>
      <c r="O162">
        <v>3.774663</v>
      </c>
      <c r="P162">
        <v>54777.92</v>
      </c>
      <c r="Q162">
        <v>5</v>
      </c>
      <c r="R162">
        <v>22377.5</v>
      </c>
      <c r="S162">
        <v>17484.8</v>
      </c>
    </row>
    <row r="163" spans="1:19" ht="12.75">
      <c r="A163" t="s">
        <v>55</v>
      </c>
      <c r="B163" t="s">
        <v>45</v>
      </c>
      <c r="C163" t="s">
        <v>9</v>
      </c>
      <c r="D163">
        <v>2011</v>
      </c>
      <c r="E163">
        <v>18</v>
      </c>
      <c r="F163">
        <v>1.332525</v>
      </c>
      <c r="G163">
        <v>1.014729</v>
      </c>
      <c r="H163">
        <v>81.5124</v>
      </c>
      <c r="I163">
        <v>0.0345434</v>
      </c>
      <c r="J163">
        <v>-0.3620642</v>
      </c>
      <c r="K163">
        <v>-0.3359096</v>
      </c>
      <c r="L163">
        <v>-0.317795</v>
      </c>
      <c r="M163">
        <v>-0.2996804</v>
      </c>
      <c r="N163">
        <v>-0.2735258</v>
      </c>
      <c r="O163">
        <v>3.774663</v>
      </c>
      <c r="P163">
        <v>54777.92</v>
      </c>
      <c r="Q163">
        <v>5</v>
      </c>
      <c r="R163">
        <v>19337.6</v>
      </c>
      <c r="S163">
        <v>14725.75</v>
      </c>
    </row>
    <row r="164" spans="1:19" ht="12.75">
      <c r="A164" t="s">
        <v>55</v>
      </c>
      <c r="B164" t="s">
        <v>45</v>
      </c>
      <c r="C164" t="s">
        <v>9</v>
      </c>
      <c r="D164">
        <v>2011</v>
      </c>
      <c r="E164">
        <v>19</v>
      </c>
      <c r="F164">
        <v>0.9521422</v>
      </c>
      <c r="G164">
        <v>1.077672</v>
      </c>
      <c r="H164">
        <v>80.8868</v>
      </c>
      <c r="I164">
        <v>0.0354325</v>
      </c>
      <c r="J164">
        <v>0.0801207</v>
      </c>
      <c r="K164">
        <v>0.1069484</v>
      </c>
      <c r="L164">
        <v>0.1255293</v>
      </c>
      <c r="M164">
        <v>0.1441101</v>
      </c>
      <c r="N164">
        <v>0.1709379</v>
      </c>
      <c r="O164">
        <v>3.774663</v>
      </c>
      <c r="P164">
        <v>54777.92</v>
      </c>
      <c r="Q164">
        <v>5</v>
      </c>
      <c r="R164">
        <v>13817.49</v>
      </c>
      <c r="S164">
        <v>15639.17</v>
      </c>
    </row>
    <row r="165" spans="1:19" ht="12.75">
      <c r="A165" t="s">
        <v>55</v>
      </c>
      <c r="B165" t="s">
        <v>45</v>
      </c>
      <c r="C165" t="s">
        <v>9</v>
      </c>
      <c r="D165">
        <v>2011</v>
      </c>
      <c r="E165">
        <v>20</v>
      </c>
      <c r="F165">
        <v>0.7258068</v>
      </c>
      <c r="G165">
        <v>0.8128242</v>
      </c>
      <c r="H165">
        <v>74.455</v>
      </c>
      <c r="I165">
        <v>0.0352964</v>
      </c>
      <c r="J165">
        <v>0.0388005</v>
      </c>
      <c r="K165">
        <v>0.0655252</v>
      </c>
      <c r="L165">
        <v>0.0870174</v>
      </c>
      <c r="M165">
        <v>0.1025441</v>
      </c>
      <c r="N165">
        <v>0.1292688</v>
      </c>
      <c r="O165">
        <v>3.774663</v>
      </c>
      <c r="P165">
        <v>54777.92</v>
      </c>
      <c r="Q165">
        <v>5</v>
      </c>
      <c r="R165">
        <v>10532.91</v>
      </c>
      <c r="S165">
        <v>11795.71</v>
      </c>
    </row>
    <row r="166" spans="1:19" ht="12.75">
      <c r="A166" t="s">
        <v>55</v>
      </c>
      <c r="B166" t="s">
        <v>45</v>
      </c>
      <c r="C166" t="s">
        <v>9</v>
      </c>
      <c r="D166">
        <v>2011</v>
      </c>
      <c r="E166">
        <v>21</v>
      </c>
      <c r="F166">
        <v>0.5184501</v>
      </c>
      <c r="G166">
        <v>0.5753067</v>
      </c>
      <c r="H166">
        <v>70.1012</v>
      </c>
      <c r="I166">
        <v>0.0344256</v>
      </c>
      <c r="J166">
        <v>0.0103527</v>
      </c>
      <c r="K166">
        <v>0.0364181</v>
      </c>
      <c r="L166">
        <v>0.0568565</v>
      </c>
      <c r="M166">
        <v>0.0725237</v>
      </c>
      <c r="N166">
        <v>0.098589</v>
      </c>
      <c r="O166">
        <v>3.774663</v>
      </c>
      <c r="P166">
        <v>54777.92</v>
      </c>
      <c r="Q166">
        <v>5</v>
      </c>
      <c r="R166">
        <v>7523.749</v>
      </c>
      <c r="S166">
        <v>8348.851</v>
      </c>
    </row>
    <row r="167" spans="1:19" ht="12.75">
      <c r="A167" t="s">
        <v>55</v>
      </c>
      <c r="B167" t="s">
        <v>45</v>
      </c>
      <c r="C167" t="s">
        <v>9</v>
      </c>
      <c r="D167">
        <v>2011</v>
      </c>
      <c r="E167">
        <v>22</v>
      </c>
      <c r="F167">
        <v>0.3679036</v>
      </c>
      <c r="G167">
        <v>0.4050629</v>
      </c>
      <c r="H167">
        <v>67.6653</v>
      </c>
      <c r="I167">
        <v>0.0335436</v>
      </c>
      <c r="J167">
        <v>-0.008538</v>
      </c>
      <c r="K167">
        <v>0.0168595</v>
      </c>
      <c r="L167">
        <v>0.0371593</v>
      </c>
      <c r="M167">
        <v>0.05204</v>
      </c>
      <c r="N167">
        <v>0.0774376</v>
      </c>
      <c r="O167">
        <v>3.774663</v>
      </c>
      <c r="P167">
        <v>54777.92</v>
      </c>
      <c r="Q167">
        <v>5</v>
      </c>
      <c r="R167">
        <v>5339.017</v>
      </c>
      <c r="S167">
        <v>5878.272</v>
      </c>
    </row>
    <row r="168" spans="1:19" ht="12.75">
      <c r="A168" t="s">
        <v>55</v>
      </c>
      <c r="B168" t="s">
        <v>45</v>
      </c>
      <c r="C168" t="s">
        <v>9</v>
      </c>
      <c r="D168">
        <v>2011</v>
      </c>
      <c r="E168">
        <v>23</v>
      </c>
      <c r="F168">
        <v>0.2712364</v>
      </c>
      <c r="G168">
        <v>0.2966546</v>
      </c>
      <c r="H168">
        <v>66.4033</v>
      </c>
      <c r="I168">
        <v>0.0329643</v>
      </c>
      <c r="J168">
        <v>-0.0169788</v>
      </c>
      <c r="K168">
        <v>0.0079801</v>
      </c>
      <c r="L168">
        <v>0.0254182</v>
      </c>
      <c r="M168">
        <v>0.0425531</v>
      </c>
      <c r="N168">
        <v>0.067512</v>
      </c>
      <c r="O168">
        <v>3.774663</v>
      </c>
      <c r="P168">
        <v>54777.92</v>
      </c>
      <c r="Q168">
        <v>5</v>
      </c>
      <c r="R168">
        <v>3936.183</v>
      </c>
      <c r="S168">
        <v>4305.051</v>
      </c>
    </row>
    <row r="169" spans="1:19" ht="12.75">
      <c r="A169" t="s">
        <v>55</v>
      </c>
      <c r="B169" t="s">
        <v>45</v>
      </c>
      <c r="C169" t="s">
        <v>9</v>
      </c>
      <c r="D169">
        <v>2011</v>
      </c>
      <c r="E169">
        <v>24</v>
      </c>
      <c r="F169">
        <v>0.2233687</v>
      </c>
      <c r="G169">
        <v>0.2429174</v>
      </c>
      <c r="H169">
        <v>63.7536</v>
      </c>
      <c r="I169">
        <v>0.0318591</v>
      </c>
      <c r="J169">
        <v>-0.0241393</v>
      </c>
      <c r="K169">
        <v>-1.72E-05</v>
      </c>
      <c r="L169">
        <v>0.0195487</v>
      </c>
      <c r="M169">
        <v>0.0333967</v>
      </c>
      <c r="N169">
        <v>0.0575188</v>
      </c>
      <c r="O169">
        <v>3.774663</v>
      </c>
      <c r="P169">
        <v>54777.92</v>
      </c>
      <c r="Q169">
        <v>5</v>
      </c>
      <c r="R169">
        <v>3241.526</v>
      </c>
      <c r="S169">
        <v>3525.217</v>
      </c>
    </row>
    <row r="170" spans="1:19" ht="12.75">
      <c r="A170" t="s">
        <v>55</v>
      </c>
      <c r="B170" t="s">
        <v>46</v>
      </c>
      <c r="C170" t="s">
        <v>9</v>
      </c>
      <c r="D170">
        <v>2011</v>
      </c>
      <c r="E170">
        <v>1</v>
      </c>
      <c r="F170">
        <v>0.1885404</v>
      </c>
      <c r="G170">
        <v>0.1885404</v>
      </c>
      <c r="H170">
        <v>66.2455</v>
      </c>
      <c r="I170">
        <v>0.03468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3.774663</v>
      </c>
      <c r="P170">
        <v>54777.92</v>
      </c>
      <c r="Q170">
        <v>5</v>
      </c>
      <c r="R170">
        <v>2736.098</v>
      </c>
      <c r="S170">
        <v>2736.098</v>
      </c>
    </row>
    <row r="171" spans="1:19" ht="12.75">
      <c r="A171" t="s">
        <v>55</v>
      </c>
      <c r="B171" t="s">
        <v>46</v>
      </c>
      <c r="C171" t="s">
        <v>9</v>
      </c>
      <c r="D171">
        <v>2011</v>
      </c>
      <c r="E171">
        <v>2</v>
      </c>
      <c r="F171">
        <v>0.18356</v>
      </c>
      <c r="G171">
        <v>0.18356</v>
      </c>
      <c r="H171">
        <v>64.7888</v>
      </c>
      <c r="I171">
        <v>0.0341028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3.774663</v>
      </c>
      <c r="P171">
        <v>54777.92</v>
      </c>
      <c r="Q171">
        <v>5</v>
      </c>
      <c r="R171">
        <v>2663.822</v>
      </c>
      <c r="S171">
        <v>2663.822</v>
      </c>
    </row>
    <row r="172" spans="1:19" ht="12.75">
      <c r="A172" t="s">
        <v>55</v>
      </c>
      <c r="B172" t="s">
        <v>46</v>
      </c>
      <c r="C172" t="s">
        <v>9</v>
      </c>
      <c r="D172">
        <v>2011</v>
      </c>
      <c r="E172">
        <v>3</v>
      </c>
      <c r="F172">
        <v>0.1741267</v>
      </c>
      <c r="G172">
        <v>0.1741267</v>
      </c>
      <c r="H172">
        <v>64.2691</v>
      </c>
      <c r="I172">
        <v>0.033684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3.774663</v>
      </c>
      <c r="P172">
        <v>54777.92</v>
      </c>
      <c r="Q172">
        <v>5</v>
      </c>
      <c r="R172">
        <v>2526.927</v>
      </c>
      <c r="S172">
        <v>2526.927</v>
      </c>
    </row>
    <row r="173" spans="1:19" ht="12.75">
      <c r="A173" t="s">
        <v>55</v>
      </c>
      <c r="B173" t="s">
        <v>46</v>
      </c>
      <c r="C173" t="s">
        <v>9</v>
      </c>
      <c r="D173">
        <v>2011</v>
      </c>
      <c r="E173">
        <v>4</v>
      </c>
      <c r="F173">
        <v>0.1565586</v>
      </c>
      <c r="G173">
        <v>0.1565586</v>
      </c>
      <c r="H173">
        <v>63.6295</v>
      </c>
      <c r="I173">
        <v>0.0331102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3.774663</v>
      </c>
      <c r="P173">
        <v>54777.92</v>
      </c>
      <c r="Q173">
        <v>5</v>
      </c>
      <c r="R173">
        <v>2271.978</v>
      </c>
      <c r="S173">
        <v>2271.978</v>
      </c>
    </row>
    <row r="174" spans="1:19" ht="12.75">
      <c r="A174" t="s">
        <v>55</v>
      </c>
      <c r="B174" t="s">
        <v>46</v>
      </c>
      <c r="C174" t="s">
        <v>9</v>
      </c>
      <c r="D174">
        <v>2011</v>
      </c>
      <c r="E174">
        <v>5</v>
      </c>
      <c r="F174">
        <v>0.1483268</v>
      </c>
      <c r="G174">
        <v>0.1483268</v>
      </c>
      <c r="H174">
        <v>63.5183</v>
      </c>
      <c r="I174">
        <v>0.0324544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3.774663</v>
      </c>
      <c r="P174">
        <v>54777.92</v>
      </c>
      <c r="Q174">
        <v>5</v>
      </c>
      <c r="R174">
        <v>2152.518</v>
      </c>
      <c r="S174">
        <v>2152.518</v>
      </c>
    </row>
    <row r="175" spans="1:19" ht="12.75">
      <c r="A175" t="s">
        <v>55</v>
      </c>
      <c r="B175" t="s">
        <v>46</v>
      </c>
      <c r="C175" t="s">
        <v>9</v>
      </c>
      <c r="D175">
        <v>2011</v>
      </c>
      <c r="E175">
        <v>6</v>
      </c>
      <c r="F175">
        <v>0.1743354</v>
      </c>
      <c r="G175">
        <v>0.1743354</v>
      </c>
      <c r="H175">
        <v>64.0055</v>
      </c>
      <c r="I175">
        <v>0.0315455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3.774663</v>
      </c>
      <c r="P175">
        <v>54777.92</v>
      </c>
      <c r="Q175">
        <v>5</v>
      </c>
      <c r="R175">
        <v>2529.955</v>
      </c>
      <c r="S175">
        <v>2529.955</v>
      </c>
    </row>
    <row r="176" spans="1:19" ht="12.75">
      <c r="A176" t="s">
        <v>55</v>
      </c>
      <c r="B176" t="s">
        <v>46</v>
      </c>
      <c r="C176" t="s">
        <v>9</v>
      </c>
      <c r="D176">
        <v>2011</v>
      </c>
      <c r="E176">
        <v>7</v>
      </c>
      <c r="F176">
        <v>0.2440924</v>
      </c>
      <c r="G176">
        <v>0.2440924</v>
      </c>
      <c r="H176">
        <v>67.2202</v>
      </c>
      <c r="I176">
        <v>0.0311733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3.774663</v>
      </c>
      <c r="P176">
        <v>54777.92</v>
      </c>
      <c r="Q176">
        <v>5</v>
      </c>
      <c r="R176">
        <v>3542.27</v>
      </c>
      <c r="S176">
        <v>3542.27</v>
      </c>
    </row>
    <row r="177" spans="1:19" ht="12.75">
      <c r="A177" t="s">
        <v>55</v>
      </c>
      <c r="B177" t="s">
        <v>46</v>
      </c>
      <c r="C177" t="s">
        <v>9</v>
      </c>
      <c r="D177">
        <v>2011</v>
      </c>
      <c r="E177">
        <v>8</v>
      </c>
      <c r="F177">
        <v>0.3733543</v>
      </c>
      <c r="G177">
        <v>0.3733543</v>
      </c>
      <c r="H177">
        <v>72.1241</v>
      </c>
      <c r="I177">
        <v>0.0306271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3.774663</v>
      </c>
      <c r="P177">
        <v>54777.92</v>
      </c>
      <c r="Q177">
        <v>5</v>
      </c>
      <c r="R177">
        <v>5418.118</v>
      </c>
      <c r="S177">
        <v>5418.118</v>
      </c>
    </row>
    <row r="178" spans="1:19" ht="12.75">
      <c r="A178" t="s">
        <v>55</v>
      </c>
      <c r="B178" t="s">
        <v>46</v>
      </c>
      <c r="C178" t="s">
        <v>9</v>
      </c>
      <c r="D178">
        <v>2011</v>
      </c>
      <c r="E178">
        <v>9</v>
      </c>
      <c r="F178">
        <v>0.5837046</v>
      </c>
      <c r="G178">
        <v>0.5837046</v>
      </c>
      <c r="H178">
        <v>77.6917</v>
      </c>
      <c r="I178">
        <v>0.030719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3.774663</v>
      </c>
      <c r="P178">
        <v>54777.92</v>
      </c>
      <c r="Q178">
        <v>5</v>
      </c>
      <c r="R178">
        <v>8470.721</v>
      </c>
      <c r="S178">
        <v>8470.721</v>
      </c>
    </row>
    <row r="179" spans="1:19" ht="12.75">
      <c r="A179" t="s">
        <v>55</v>
      </c>
      <c r="B179" t="s">
        <v>46</v>
      </c>
      <c r="C179" t="s">
        <v>9</v>
      </c>
      <c r="D179">
        <v>2011</v>
      </c>
      <c r="E179">
        <v>10</v>
      </c>
      <c r="F179">
        <v>0.8497711</v>
      </c>
      <c r="G179">
        <v>0.8497711</v>
      </c>
      <c r="H179">
        <v>83.2732</v>
      </c>
      <c r="I179">
        <v>0.0315324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3.774663</v>
      </c>
      <c r="P179">
        <v>54777.92</v>
      </c>
      <c r="Q179">
        <v>5</v>
      </c>
      <c r="R179">
        <v>12331.88</v>
      </c>
      <c r="S179">
        <v>12331.88</v>
      </c>
    </row>
    <row r="180" spans="1:19" ht="12.75">
      <c r="A180" t="s">
        <v>55</v>
      </c>
      <c r="B180" t="s">
        <v>46</v>
      </c>
      <c r="C180" t="s">
        <v>9</v>
      </c>
      <c r="D180">
        <v>2011</v>
      </c>
      <c r="E180">
        <v>11</v>
      </c>
      <c r="F180">
        <v>1.117859</v>
      </c>
      <c r="G180">
        <v>1.117859</v>
      </c>
      <c r="H180">
        <v>81.8503</v>
      </c>
      <c r="I180">
        <v>0.0315292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3.774663</v>
      </c>
      <c r="P180">
        <v>54777.92</v>
      </c>
      <c r="Q180">
        <v>5</v>
      </c>
      <c r="R180">
        <v>16222.37</v>
      </c>
      <c r="S180">
        <v>16222.37</v>
      </c>
    </row>
    <row r="181" spans="1:19" ht="12.75">
      <c r="A181" t="s">
        <v>55</v>
      </c>
      <c r="B181" t="s">
        <v>46</v>
      </c>
      <c r="C181" t="s">
        <v>9</v>
      </c>
      <c r="D181">
        <v>2011</v>
      </c>
      <c r="E181">
        <v>12</v>
      </c>
      <c r="F181">
        <v>1.33841</v>
      </c>
      <c r="G181">
        <v>1.33841</v>
      </c>
      <c r="H181">
        <v>82.8072</v>
      </c>
      <c r="I181">
        <v>0.0317557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3.774663</v>
      </c>
      <c r="P181">
        <v>54777.92</v>
      </c>
      <c r="Q181">
        <v>5</v>
      </c>
      <c r="R181">
        <v>19423.01</v>
      </c>
      <c r="S181">
        <v>19423.01</v>
      </c>
    </row>
    <row r="182" spans="1:19" ht="12.75">
      <c r="A182" t="s">
        <v>55</v>
      </c>
      <c r="B182" t="s">
        <v>46</v>
      </c>
      <c r="C182" t="s">
        <v>9</v>
      </c>
      <c r="D182">
        <v>2011</v>
      </c>
      <c r="E182">
        <v>13</v>
      </c>
      <c r="F182">
        <v>1.49751</v>
      </c>
      <c r="G182">
        <v>1.49751</v>
      </c>
      <c r="H182">
        <v>81.5934</v>
      </c>
      <c r="I182">
        <v>0.0311857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3.774663</v>
      </c>
      <c r="P182">
        <v>54777.92</v>
      </c>
      <c r="Q182">
        <v>5</v>
      </c>
      <c r="R182">
        <v>21731.87</v>
      </c>
      <c r="S182">
        <v>21731.87</v>
      </c>
    </row>
    <row r="183" spans="1:19" ht="12.75">
      <c r="A183" t="s">
        <v>55</v>
      </c>
      <c r="B183" t="s">
        <v>46</v>
      </c>
      <c r="C183" t="s">
        <v>9</v>
      </c>
      <c r="D183">
        <v>2011</v>
      </c>
      <c r="E183">
        <v>14</v>
      </c>
      <c r="F183">
        <v>1.54241</v>
      </c>
      <c r="G183">
        <v>1.254725</v>
      </c>
      <c r="H183">
        <v>82.5462</v>
      </c>
      <c r="I183">
        <v>0.0316439</v>
      </c>
      <c r="J183">
        <v>-0.3282384</v>
      </c>
      <c r="K183">
        <v>-0.3042791</v>
      </c>
      <c r="L183">
        <v>-0.287685</v>
      </c>
      <c r="M183">
        <v>-0.2710909</v>
      </c>
      <c r="N183">
        <v>-0.2471317</v>
      </c>
      <c r="O183">
        <v>3.774663</v>
      </c>
      <c r="P183">
        <v>54777.92</v>
      </c>
      <c r="Q183">
        <v>5</v>
      </c>
      <c r="R183">
        <v>22383.46</v>
      </c>
      <c r="S183">
        <v>18208.57</v>
      </c>
    </row>
    <row r="184" spans="1:19" ht="12.75">
      <c r="A184" t="s">
        <v>55</v>
      </c>
      <c r="B184" t="s">
        <v>46</v>
      </c>
      <c r="C184" t="s">
        <v>9</v>
      </c>
      <c r="D184">
        <v>2011</v>
      </c>
      <c r="E184">
        <v>15</v>
      </c>
      <c r="F184">
        <v>1.537514</v>
      </c>
      <c r="G184">
        <v>1.233691</v>
      </c>
      <c r="H184">
        <v>82.6796</v>
      </c>
      <c r="I184">
        <v>0.0312349</v>
      </c>
      <c r="J184">
        <v>-0.3462964</v>
      </c>
      <c r="K184">
        <v>-0.3226469</v>
      </c>
      <c r="L184">
        <v>-0.303823</v>
      </c>
      <c r="M184">
        <v>-0.2898877</v>
      </c>
      <c r="N184">
        <v>-0.2662382</v>
      </c>
      <c r="O184">
        <v>3.774663</v>
      </c>
      <c r="P184">
        <v>54777.92</v>
      </c>
      <c r="Q184">
        <v>5</v>
      </c>
      <c r="R184">
        <v>22312.4</v>
      </c>
      <c r="S184">
        <v>17903.32</v>
      </c>
    </row>
    <row r="185" spans="1:19" ht="12.75">
      <c r="A185" t="s">
        <v>55</v>
      </c>
      <c r="B185" t="s">
        <v>46</v>
      </c>
      <c r="C185" t="s">
        <v>9</v>
      </c>
      <c r="D185">
        <v>2011</v>
      </c>
      <c r="E185">
        <v>16</v>
      </c>
      <c r="F185">
        <v>1.493809</v>
      </c>
      <c r="G185">
        <v>1.180292</v>
      </c>
      <c r="H185">
        <v>80.0549</v>
      </c>
      <c r="I185">
        <v>0.0308743</v>
      </c>
      <c r="J185">
        <v>-0.3546392</v>
      </c>
      <c r="K185">
        <v>-0.3312627</v>
      </c>
      <c r="L185">
        <v>-0.3135176</v>
      </c>
      <c r="M185">
        <v>-0.2988816</v>
      </c>
      <c r="N185">
        <v>-0.2755051</v>
      </c>
      <c r="O185">
        <v>3.774663</v>
      </c>
      <c r="P185">
        <v>54777.92</v>
      </c>
      <c r="Q185">
        <v>5</v>
      </c>
      <c r="R185">
        <v>21678.16</v>
      </c>
      <c r="S185">
        <v>17128.39</v>
      </c>
    </row>
    <row r="186" spans="1:19" ht="12.75">
      <c r="A186" t="s">
        <v>55</v>
      </c>
      <c r="B186" t="s">
        <v>46</v>
      </c>
      <c r="C186" t="s">
        <v>9</v>
      </c>
      <c r="D186">
        <v>2011</v>
      </c>
      <c r="E186">
        <v>17</v>
      </c>
      <c r="F186">
        <v>1.365156</v>
      </c>
      <c r="G186">
        <v>1.056821</v>
      </c>
      <c r="H186">
        <v>77.3193</v>
      </c>
      <c r="I186">
        <v>0.0301608</v>
      </c>
      <c r="J186">
        <v>-0.3563111</v>
      </c>
      <c r="K186">
        <v>-0.3334748</v>
      </c>
      <c r="L186">
        <v>-0.3083348</v>
      </c>
      <c r="M186">
        <v>-0.3018421</v>
      </c>
      <c r="N186">
        <v>-0.2790058</v>
      </c>
      <c r="O186">
        <v>3.774663</v>
      </c>
      <c r="P186">
        <v>54777.92</v>
      </c>
      <c r="Q186">
        <v>5</v>
      </c>
      <c r="R186">
        <v>19811.14</v>
      </c>
      <c r="S186">
        <v>15336.58</v>
      </c>
    </row>
    <row r="187" spans="1:19" ht="12.75">
      <c r="A187" t="s">
        <v>55</v>
      </c>
      <c r="B187" t="s">
        <v>46</v>
      </c>
      <c r="C187" t="s">
        <v>9</v>
      </c>
      <c r="D187">
        <v>2011</v>
      </c>
      <c r="E187">
        <v>18</v>
      </c>
      <c r="F187">
        <v>1.144391</v>
      </c>
      <c r="G187">
        <v>0.8614399</v>
      </c>
      <c r="H187">
        <v>75.6735</v>
      </c>
      <c r="I187">
        <v>0.0298022</v>
      </c>
      <c r="J187">
        <v>-0.3211438</v>
      </c>
      <c r="K187">
        <v>-0.298579</v>
      </c>
      <c r="L187">
        <v>-0.2829508</v>
      </c>
      <c r="M187">
        <v>-0.2673225</v>
      </c>
      <c r="N187">
        <v>-0.2447577</v>
      </c>
      <c r="O187">
        <v>3.774663</v>
      </c>
      <c r="P187">
        <v>54777.92</v>
      </c>
      <c r="Q187">
        <v>5</v>
      </c>
      <c r="R187">
        <v>16607.4</v>
      </c>
      <c r="S187">
        <v>12501.22</v>
      </c>
    </row>
    <row r="188" spans="1:19" ht="12.75">
      <c r="A188" t="s">
        <v>55</v>
      </c>
      <c r="B188" t="s">
        <v>46</v>
      </c>
      <c r="C188" t="s">
        <v>9</v>
      </c>
      <c r="D188">
        <v>2011</v>
      </c>
      <c r="E188">
        <v>19</v>
      </c>
      <c r="F188">
        <v>0.7957713</v>
      </c>
      <c r="G188">
        <v>0.9153415</v>
      </c>
      <c r="H188">
        <v>74.2069</v>
      </c>
      <c r="I188">
        <v>0.0298616</v>
      </c>
      <c r="J188">
        <v>0.081301</v>
      </c>
      <c r="K188">
        <v>0.1039107</v>
      </c>
      <c r="L188">
        <v>0.1195702</v>
      </c>
      <c r="M188">
        <v>0.1352297</v>
      </c>
      <c r="N188">
        <v>0.1578394</v>
      </c>
      <c r="O188">
        <v>3.774663</v>
      </c>
      <c r="P188">
        <v>54777.92</v>
      </c>
      <c r="Q188">
        <v>5</v>
      </c>
      <c r="R188">
        <v>11548.23</v>
      </c>
      <c r="S188">
        <v>13283.44</v>
      </c>
    </row>
    <row r="189" spans="1:19" ht="12.75">
      <c r="A189" t="s">
        <v>55</v>
      </c>
      <c r="B189" t="s">
        <v>46</v>
      </c>
      <c r="C189" t="s">
        <v>9</v>
      </c>
      <c r="D189">
        <v>2011</v>
      </c>
      <c r="E189">
        <v>20</v>
      </c>
      <c r="F189">
        <v>0.5973256</v>
      </c>
      <c r="G189">
        <v>0.6793084</v>
      </c>
      <c r="H189">
        <v>71.06</v>
      </c>
      <c r="I189">
        <v>0.0293475</v>
      </c>
      <c r="J189">
        <v>0.0408561</v>
      </c>
      <c r="K189">
        <v>0.0630767</v>
      </c>
      <c r="L189">
        <v>0.0819829</v>
      </c>
      <c r="M189">
        <v>0.0938564</v>
      </c>
      <c r="N189">
        <v>0.1160769</v>
      </c>
      <c r="O189">
        <v>3.774663</v>
      </c>
      <c r="P189">
        <v>54777.92</v>
      </c>
      <c r="Q189">
        <v>5</v>
      </c>
      <c r="R189">
        <v>8668.389</v>
      </c>
      <c r="S189">
        <v>9858.124</v>
      </c>
    </row>
    <row r="190" spans="1:19" ht="12.75">
      <c r="A190" t="s">
        <v>55</v>
      </c>
      <c r="B190" t="s">
        <v>46</v>
      </c>
      <c r="C190" t="s">
        <v>9</v>
      </c>
      <c r="D190">
        <v>2011</v>
      </c>
      <c r="E190">
        <v>21</v>
      </c>
      <c r="F190">
        <v>0.4259254</v>
      </c>
      <c r="G190">
        <v>0.4795791</v>
      </c>
      <c r="H190">
        <v>67.8694</v>
      </c>
      <c r="I190">
        <v>0.0287583</v>
      </c>
      <c r="J190">
        <v>0.0145727</v>
      </c>
      <c r="K190">
        <v>0.0363471</v>
      </c>
      <c r="L190">
        <v>0.0536537</v>
      </c>
      <c r="M190">
        <v>0.0665089</v>
      </c>
      <c r="N190">
        <v>0.0882833</v>
      </c>
      <c r="O190">
        <v>3.774663</v>
      </c>
      <c r="P190">
        <v>54777.92</v>
      </c>
      <c r="Q190">
        <v>5</v>
      </c>
      <c r="R190">
        <v>6181.03</v>
      </c>
      <c r="S190">
        <v>6959.652</v>
      </c>
    </row>
    <row r="191" spans="1:19" ht="12.75">
      <c r="A191" t="s">
        <v>55</v>
      </c>
      <c r="B191" t="s">
        <v>46</v>
      </c>
      <c r="C191" t="s">
        <v>9</v>
      </c>
      <c r="D191">
        <v>2011</v>
      </c>
      <c r="E191">
        <v>22</v>
      </c>
      <c r="F191">
        <v>0.3044564</v>
      </c>
      <c r="G191">
        <v>0.3395283</v>
      </c>
      <c r="H191">
        <v>66.0473</v>
      </c>
      <c r="I191">
        <v>0.0283924</v>
      </c>
      <c r="J191">
        <v>-0.0030943</v>
      </c>
      <c r="K191">
        <v>0.018403</v>
      </c>
      <c r="L191">
        <v>0.035072</v>
      </c>
      <c r="M191">
        <v>0.048181</v>
      </c>
      <c r="N191">
        <v>0.0696783</v>
      </c>
      <c r="O191">
        <v>3.774663</v>
      </c>
      <c r="P191">
        <v>54777.92</v>
      </c>
      <c r="Q191">
        <v>5</v>
      </c>
      <c r="R191">
        <v>4418.271</v>
      </c>
      <c r="S191">
        <v>4927.235</v>
      </c>
    </row>
    <row r="192" spans="1:19" ht="12.75">
      <c r="A192" t="s">
        <v>55</v>
      </c>
      <c r="B192" t="s">
        <v>46</v>
      </c>
      <c r="C192" t="s">
        <v>9</v>
      </c>
      <c r="D192">
        <v>2011</v>
      </c>
      <c r="E192">
        <v>23</v>
      </c>
      <c r="F192">
        <v>0.2270366</v>
      </c>
      <c r="G192">
        <v>0.25002</v>
      </c>
      <c r="H192">
        <v>65.1572</v>
      </c>
      <c r="I192">
        <v>0.0280202</v>
      </c>
      <c r="J192">
        <v>-0.0136335</v>
      </c>
      <c r="K192">
        <v>0.007582</v>
      </c>
      <c r="L192">
        <v>0.0229835</v>
      </c>
      <c r="M192">
        <v>0.0369697</v>
      </c>
      <c r="N192">
        <v>0.0581852</v>
      </c>
      <c r="O192">
        <v>3.774663</v>
      </c>
      <c r="P192">
        <v>54777.92</v>
      </c>
      <c r="Q192">
        <v>5</v>
      </c>
      <c r="R192">
        <v>3294.755</v>
      </c>
      <c r="S192">
        <v>3628.291</v>
      </c>
    </row>
    <row r="193" spans="1:19" ht="12.75">
      <c r="A193" t="s">
        <v>55</v>
      </c>
      <c r="B193" t="s">
        <v>46</v>
      </c>
      <c r="C193" t="s">
        <v>9</v>
      </c>
      <c r="D193">
        <v>2011</v>
      </c>
      <c r="E193">
        <v>24</v>
      </c>
      <c r="F193">
        <v>0.1901555</v>
      </c>
      <c r="G193">
        <v>0.2069742</v>
      </c>
      <c r="H193">
        <v>63.7173</v>
      </c>
      <c r="I193">
        <v>0.0277002</v>
      </c>
      <c r="J193">
        <v>-0.021409</v>
      </c>
      <c r="K193">
        <v>-0.0004358</v>
      </c>
      <c r="L193">
        <v>0.0168187</v>
      </c>
      <c r="M193">
        <v>0.0286161</v>
      </c>
      <c r="N193">
        <v>0.0495893</v>
      </c>
      <c r="O193">
        <v>3.774663</v>
      </c>
      <c r="P193">
        <v>54777.92</v>
      </c>
      <c r="Q193">
        <v>5</v>
      </c>
      <c r="R193">
        <v>2759.537</v>
      </c>
      <c r="S193">
        <v>3003.61</v>
      </c>
    </row>
    <row r="194" spans="1:19" ht="12.75">
      <c r="A194" t="s">
        <v>55</v>
      </c>
      <c r="B194" t="s">
        <v>45</v>
      </c>
      <c r="C194" t="s">
        <v>58</v>
      </c>
      <c r="D194">
        <v>2011</v>
      </c>
      <c r="E194">
        <v>1</v>
      </c>
      <c r="F194">
        <v>0.1795887</v>
      </c>
      <c r="G194">
        <v>0.1795887</v>
      </c>
      <c r="H194">
        <v>68.0085</v>
      </c>
      <c r="I194">
        <v>0.0314702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3.774663</v>
      </c>
      <c r="P194">
        <v>54777.92</v>
      </c>
      <c r="Q194">
        <v>10</v>
      </c>
      <c r="R194">
        <v>2606.191</v>
      </c>
      <c r="S194">
        <v>2606.191</v>
      </c>
    </row>
    <row r="195" spans="1:19" ht="12.75">
      <c r="A195" t="s">
        <v>55</v>
      </c>
      <c r="B195" t="s">
        <v>45</v>
      </c>
      <c r="C195" t="s">
        <v>58</v>
      </c>
      <c r="D195">
        <v>2011</v>
      </c>
      <c r="E195">
        <v>2</v>
      </c>
      <c r="F195">
        <v>0.1771077</v>
      </c>
      <c r="G195">
        <v>0.1771077</v>
      </c>
      <c r="H195">
        <v>67.9807</v>
      </c>
      <c r="I195">
        <v>0.0311173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3.774663</v>
      </c>
      <c r="P195">
        <v>54777.92</v>
      </c>
      <c r="Q195">
        <v>10</v>
      </c>
      <c r="R195">
        <v>2570.187</v>
      </c>
      <c r="S195">
        <v>2570.187</v>
      </c>
    </row>
    <row r="196" spans="1:19" ht="12.75">
      <c r="A196" t="s">
        <v>55</v>
      </c>
      <c r="B196" t="s">
        <v>45</v>
      </c>
      <c r="C196" t="s">
        <v>58</v>
      </c>
      <c r="D196">
        <v>2011</v>
      </c>
      <c r="E196">
        <v>3</v>
      </c>
      <c r="F196">
        <v>0.1708815</v>
      </c>
      <c r="G196">
        <v>0.1708815</v>
      </c>
      <c r="H196">
        <v>67.4845</v>
      </c>
      <c r="I196">
        <v>0.0306232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3.774663</v>
      </c>
      <c r="P196">
        <v>54777.92</v>
      </c>
      <c r="Q196">
        <v>10</v>
      </c>
      <c r="R196">
        <v>2479.832</v>
      </c>
      <c r="S196">
        <v>2479.832</v>
      </c>
    </row>
    <row r="197" spans="1:19" ht="12.75">
      <c r="A197" t="s">
        <v>55</v>
      </c>
      <c r="B197" t="s">
        <v>45</v>
      </c>
      <c r="C197" t="s">
        <v>58</v>
      </c>
      <c r="D197">
        <v>2011</v>
      </c>
      <c r="E197">
        <v>4</v>
      </c>
      <c r="F197">
        <v>0.1566517</v>
      </c>
      <c r="G197">
        <v>0.1566517</v>
      </c>
      <c r="H197">
        <v>66.6391</v>
      </c>
      <c r="I197">
        <v>0.0301343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3.774663</v>
      </c>
      <c r="P197">
        <v>54777.92</v>
      </c>
      <c r="Q197">
        <v>10</v>
      </c>
      <c r="R197">
        <v>2273.329</v>
      </c>
      <c r="S197">
        <v>2273.329</v>
      </c>
    </row>
    <row r="198" spans="1:19" ht="12.75">
      <c r="A198" t="s">
        <v>55</v>
      </c>
      <c r="B198" t="s">
        <v>45</v>
      </c>
      <c r="C198" t="s">
        <v>58</v>
      </c>
      <c r="D198">
        <v>2011</v>
      </c>
      <c r="E198">
        <v>5</v>
      </c>
      <c r="F198">
        <v>0.150473</v>
      </c>
      <c r="G198">
        <v>0.150473</v>
      </c>
      <c r="H198">
        <v>66.9145</v>
      </c>
      <c r="I198">
        <v>0.0301253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3.774663</v>
      </c>
      <c r="P198">
        <v>54777.92</v>
      </c>
      <c r="Q198">
        <v>10</v>
      </c>
      <c r="R198">
        <v>2183.664</v>
      </c>
      <c r="S198">
        <v>2183.664</v>
      </c>
    </row>
    <row r="199" spans="1:19" ht="12.75">
      <c r="A199" t="s">
        <v>55</v>
      </c>
      <c r="B199" t="s">
        <v>45</v>
      </c>
      <c r="C199" t="s">
        <v>58</v>
      </c>
      <c r="D199">
        <v>2011</v>
      </c>
      <c r="E199">
        <v>6</v>
      </c>
      <c r="F199">
        <v>0.1736223</v>
      </c>
      <c r="G199">
        <v>0.1736223</v>
      </c>
      <c r="H199">
        <v>65.8067</v>
      </c>
      <c r="I199">
        <v>0.0295534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3.774663</v>
      </c>
      <c r="P199">
        <v>54777.92</v>
      </c>
      <c r="Q199">
        <v>10</v>
      </c>
      <c r="R199">
        <v>2519.606</v>
      </c>
      <c r="S199">
        <v>2519.606</v>
      </c>
    </row>
    <row r="200" spans="1:19" ht="12.75">
      <c r="A200" t="s">
        <v>55</v>
      </c>
      <c r="B200" t="s">
        <v>45</v>
      </c>
      <c r="C200" t="s">
        <v>58</v>
      </c>
      <c r="D200">
        <v>2011</v>
      </c>
      <c r="E200">
        <v>7</v>
      </c>
      <c r="F200">
        <v>0.2344105</v>
      </c>
      <c r="G200">
        <v>0.2344105</v>
      </c>
      <c r="H200">
        <v>63.6346</v>
      </c>
      <c r="I200">
        <v>0.0292102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3.774663</v>
      </c>
      <c r="P200">
        <v>54777.92</v>
      </c>
      <c r="Q200">
        <v>10</v>
      </c>
      <c r="R200">
        <v>3401.765</v>
      </c>
      <c r="S200">
        <v>3401.765</v>
      </c>
    </row>
    <row r="201" spans="1:19" ht="12.75">
      <c r="A201" t="s">
        <v>55</v>
      </c>
      <c r="B201" t="s">
        <v>45</v>
      </c>
      <c r="C201" t="s">
        <v>58</v>
      </c>
      <c r="D201">
        <v>2011</v>
      </c>
      <c r="E201">
        <v>8</v>
      </c>
      <c r="F201">
        <v>0.3523716</v>
      </c>
      <c r="G201">
        <v>0.3523716</v>
      </c>
      <c r="H201">
        <v>69.1523</v>
      </c>
      <c r="I201">
        <v>0.0288176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3.774663</v>
      </c>
      <c r="P201">
        <v>54777.92</v>
      </c>
      <c r="Q201">
        <v>10</v>
      </c>
      <c r="R201">
        <v>5113.617</v>
      </c>
      <c r="S201">
        <v>5113.617</v>
      </c>
    </row>
    <row r="202" spans="1:19" ht="12.75">
      <c r="A202" t="s">
        <v>55</v>
      </c>
      <c r="B202" t="s">
        <v>45</v>
      </c>
      <c r="C202" t="s">
        <v>58</v>
      </c>
      <c r="D202">
        <v>2011</v>
      </c>
      <c r="E202">
        <v>9</v>
      </c>
      <c r="F202">
        <v>0.5553852</v>
      </c>
      <c r="G202">
        <v>0.5553852</v>
      </c>
      <c r="H202">
        <v>76.4762</v>
      </c>
      <c r="I202">
        <v>0.0293414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3.774663</v>
      </c>
      <c r="P202">
        <v>54777.92</v>
      </c>
      <c r="Q202">
        <v>10</v>
      </c>
      <c r="R202">
        <v>8059.75</v>
      </c>
      <c r="S202">
        <v>8059.75</v>
      </c>
    </row>
    <row r="203" spans="1:19" ht="12.75">
      <c r="A203" t="s">
        <v>55</v>
      </c>
      <c r="B203" t="s">
        <v>45</v>
      </c>
      <c r="C203" t="s">
        <v>58</v>
      </c>
      <c r="D203">
        <v>2011</v>
      </c>
      <c r="E203">
        <v>10</v>
      </c>
      <c r="F203">
        <v>0.8443517</v>
      </c>
      <c r="G203">
        <v>0.8443517</v>
      </c>
      <c r="H203">
        <v>83.3516</v>
      </c>
      <c r="I203">
        <v>0.0307748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3.774663</v>
      </c>
      <c r="P203">
        <v>54777.92</v>
      </c>
      <c r="Q203">
        <v>10</v>
      </c>
      <c r="R203">
        <v>12253.23</v>
      </c>
      <c r="S203">
        <v>12253.23</v>
      </c>
    </row>
    <row r="204" spans="1:19" ht="12.75">
      <c r="A204" t="s">
        <v>55</v>
      </c>
      <c r="B204" t="s">
        <v>45</v>
      </c>
      <c r="C204" t="s">
        <v>58</v>
      </c>
      <c r="D204">
        <v>2011</v>
      </c>
      <c r="E204">
        <v>11</v>
      </c>
      <c r="F204">
        <v>1.193887</v>
      </c>
      <c r="G204">
        <v>1.193887</v>
      </c>
      <c r="H204">
        <v>88.224</v>
      </c>
      <c r="I204">
        <v>0.0329139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3.774663</v>
      </c>
      <c r="P204">
        <v>54777.92</v>
      </c>
      <c r="Q204">
        <v>10</v>
      </c>
      <c r="R204">
        <v>17325.69</v>
      </c>
      <c r="S204">
        <v>17325.69</v>
      </c>
    </row>
    <row r="205" spans="1:19" ht="12.75">
      <c r="A205" t="s">
        <v>55</v>
      </c>
      <c r="B205" t="s">
        <v>45</v>
      </c>
      <c r="C205" t="s">
        <v>58</v>
      </c>
      <c r="D205">
        <v>2011</v>
      </c>
      <c r="E205">
        <v>12</v>
      </c>
      <c r="F205">
        <v>1.533422</v>
      </c>
      <c r="G205">
        <v>1.533422</v>
      </c>
      <c r="H205">
        <v>90.399</v>
      </c>
      <c r="I205">
        <v>0.0351252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3.774663</v>
      </c>
      <c r="P205">
        <v>54777.92</v>
      </c>
      <c r="Q205">
        <v>10</v>
      </c>
      <c r="R205">
        <v>22253.02</v>
      </c>
      <c r="S205">
        <v>22253.02</v>
      </c>
    </row>
    <row r="206" spans="1:19" ht="12.75">
      <c r="A206" t="s">
        <v>55</v>
      </c>
      <c r="B206" t="s">
        <v>45</v>
      </c>
      <c r="C206" t="s">
        <v>58</v>
      </c>
      <c r="D206">
        <v>2011</v>
      </c>
      <c r="E206">
        <v>13</v>
      </c>
      <c r="F206">
        <v>1.812616</v>
      </c>
      <c r="G206">
        <v>1.812616</v>
      </c>
      <c r="H206">
        <v>90.1827</v>
      </c>
      <c r="I206">
        <v>0.0369784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3.774663</v>
      </c>
      <c r="P206">
        <v>54777.92</v>
      </c>
      <c r="Q206">
        <v>10</v>
      </c>
      <c r="R206">
        <v>26304.69</v>
      </c>
      <c r="S206">
        <v>26304.69</v>
      </c>
    </row>
    <row r="207" spans="1:19" ht="12.75">
      <c r="A207" t="s">
        <v>55</v>
      </c>
      <c r="B207" t="s">
        <v>45</v>
      </c>
      <c r="C207" t="s">
        <v>58</v>
      </c>
      <c r="D207">
        <v>2011</v>
      </c>
      <c r="E207">
        <v>14</v>
      </c>
      <c r="F207">
        <v>1.883398</v>
      </c>
      <c r="G207">
        <v>1.560089</v>
      </c>
      <c r="H207">
        <v>89.5477</v>
      </c>
      <c r="I207">
        <v>0.0388478</v>
      </c>
      <c r="J207">
        <v>-0.3730939</v>
      </c>
      <c r="K207">
        <v>-0.3436803</v>
      </c>
      <c r="L207">
        <v>-0.3233085</v>
      </c>
      <c r="M207">
        <v>-0.3029367</v>
      </c>
      <c r="N207">
        <v>-0.273523</v>
      </c>
      <c r="O207">
        <v>3.774663</v>
      </c>
      <c r="P207">
        <v>54777.92</v>
      </c>
      <c r="Q207">
        <v>10</v>
      </c>
      <c r="R207">
        <v>27331.87</v>
      </c>
      <c r="S207">
        <v>22640.02</v>
      </c>
    </row>
    <row r="208" spans="1:19" ht="12.75">
      <c r="A208" t="s">
        <v>55</v>
      </c>
      <c r="B208" t="s">
        <v>45</v>
      </c>
      <c r="C208" t="s">
        <v>58</v>
      </c>
      <c r="D208">
        <v>2011</v>
      </c>
      <c r="E208">
        <v>15</v>
      </c>
      <c r="F208">
        <v>1.866132</v>
      </c>
      <c r="G208">
        <v>1.522499</v>
      </c>
      <c r="H208">
        <v>87.7534</v>
      </c>
      <c r="I208">
        <v>0.0386146</v>
      </c>
      <c r="J208">
        <v>-0.3955344</v>
      </c>
      <c r="K208">
        <v>-0.3662973</v>
      </c>
      <c r="L208">
        <v>-0.3436326</v>
      </c>
      <c r="M208">
        <v>-0.3257982</v>
      </c>
      <c r="N208">
        <v>-0.2965612</v>
      </c>
      <c r="O208">
        <v>3.774663</v>
      </c>
      <c r="P208">
        <v>54777.92</v>
      </c>
      <c r="Q208">
        <v>10</v>
      </c>
      <c r="R208">
        <v>27081.31</v>
      </c>
      <c r="S208">
        <v>22094.51</v>
      </c>
    </row>
    <row r="209" spans="1:19" ht="12.75">
      <c r="A209" t="s">
        <v>55</v>
      </c>
      <c r="B209" t="s">
        <v>45</v>
      </c>
      <c r="C209" t="s">
        <v>58</v>
      </c>
      <c r="D209">
        <v>2011</v>
      </c>
      <c r="E209">
        <v>16</v>
      </c>
      <c r="F209">
        <v>1.813775</v>
      </c>
      <c r="G209">
        <v>1.456015</v>
      </c>
      <c r="H209">
        <v>86.2963</v>
      </c>
      <c r="I209">
        <v>0.0387862</v>
      </c>
      <c r="J209">
        <v>-0.4088328</v>
      </c>
      <c r="K209">
        <v>-0.3794658</v>
      </c>
      <c r="L209">
        <v>-0.3577602</v>
      </c>
      <c r="M209">
        <v>-0.3387868</v>
      </c>
      <c r="N209">
        <v>-0.3094198</v>
      </c>
      <c r="O209">
        <v>3.774663</v>
      </c>
      <c r="P209">
        <v>54777.92</v>
      </c>
      <c r="Q209">
        <v>10</v>
      </c>
      <c r="R209">
        <v>26321.5</v>
      </c>
      <c r="S209">
        <v>21129.69</v>
      </c>
    </row>
    <row r="210" spans="1:19" ht="12.75">
      <c r="A210" t="s">
        <v>55</v>
      </c>
      <c r="B210" t="s">
        <v>45</v>
      </c>
      <c r="C210" t="s">
        <v>58</v>
      </c>
      <c r="D210">
        <v>2011</v>
      </c>
      <c r="E210">
        <v>17</v>
      </c>
      <c r="F210">
        <v>1.673812</v>
      </c>
      <c r="G210">
        <v>1.317443</v>
      </c>
      <c r="H210">
        <v>84.2733</v>
      </c>
      <c r="I210">
        <v>0.0384991</v>
      </c>
      <c r="J210">
        <v>-0.4160791</v>
      </c>
      <c r="K210">
        <v>-0.3869295</v>
      </c>
      <c r="L210">
        <v>-0.3563691</v>
      </c>
      <c r="M210">
        <v>-0.3465517</v>
      </c>
      <c r="N210">
        <v>-0.3174021</v>
      </c>
      <c r="O210">
        <v>3.774663</v>
      </c>
      <c r="P210">
        <v>54777.92</v>
      </c>
      <c r="Q210">
        <v>10</v>
      </c>
      <c r="R210">
        <v>24290.36</v>
      </c>
      <c r="S210">
        <v>19118.73</v>
      </c>
    </row>
    <row r="211" spans="1:19" ht="12.75">
      <c r="A211" t="s">
        <v>55</v>
      </c>
      <c r="B211" t="s">
        <v>45</v>
      </c>
      <c r="C211" t="s">
        <v>58</v>
      </c>
      <c r="D211">
        <v>2011</v>
      </c>
      <c r="E211">
        <v>18</v>
      </c>
      <c r="F211">
        <v>1.429357</v>
      </c>
      <c r="G211">
        <v>1.096488</v>
      </c>
      <c r="H211">
        <v>81.8319</v>
      </c>
      <c r="I211">
        <v>0.0387443</v>
      </c>
      <c r="J211">
        <v>-0.382522</v>
      </c>
      <c r="K211">
        <v>-0.3531867</v>
      </c>
      <c r="L211">
        <v>-0.3328692</v>
      </c>
      <c r="M211">
        <v>-0.3125516</v>
      </c>
      <c r="N211">
        <v>-0.2832164</v>
      </c>
      <c r="O211">
        <v>3.774663</v>
      </c>
      <c r="P211">
        <v>54777.92</v>
      </c>
      <c r="Q211">
        <v>10</v>
      </c>
      <c r="R211">
        <v>20742.84</v>
      </c>
      <c r="S211">
        <v>15912.24</v>
      </c>
    </row>
    <row r="212" spans="1:19" ht="12.75">
      <c r="A212" t="s">
        <v>55</v>
      </c>
      <c r="B212" t="s">
        <v>45</v>
      </c>
      <c r="C212" t="s">
        <v>58</v>
      </c>
      <c r="D212">
        <v>2011</v>
      </c>
      <c r="E212">
        <v>19</v>
      </c>
      <c r="F212">
        <v>0.983886</v>
      </c>
      <c r="G212">
        <v>1.109341</v>
      </c>
      <c r="H212">
        <v>76.2276</v>
      </c>
      <c r="I212">
        <v>0.0380643</v>
      </c>
      <c r="J212">
        <v>0.076674</v>
      </c>
      <c r="K212">
        <v>0.1054944</v>
      </c>
      <c r="L212">
        <v>0.1254554</v>
      </c>
      <c r="M212">
        <v>0.1454163</v>
      </c>
      <c r="N212">
        <v>0.1742367</v>
      </c>
      <c r="O212">
        <v>3.774663</v>
      </c>
      <c r="P212">
        <v>54777.92</v>
      </c>
      <c r="Q212">
        <v>10</v>
      </c>
      <c r="R212">
        <v>14278.15</v>
      </c>
      <c r="S212">
        <v>16098.76</v>
      </c>
    </row>
    <row r="213" spans="1:19" ht="12.75">
      <c r="A213" t="s">
        <v>55</v>
      </c>
      <c r="B213" t="s">
        <v>45</v>
      </c>
      <c r="C213" t="s">
        <v>58</v>
      </c>
      <c r="D213">
        <v>2011</v>
      </c>
      <c r="E213">
        <v>20</v>
      </c>
      <c r="F213">
        <v>0.7520207</v>
      </c>
      <c r="G213">
        <v>0.8378956</v>
      </c>
      <c r="H213">
        <v>73.6985</v>
      </c>
      <c r="I213">
        <v>0.038143</v>
      </c>
      <c r="J213">
        <v>0.0337063</v>
      </c>
      <c r="K213">
        <v>0.0625863</v>
      </c>
      <c r="L213">
        <v>0.0858749</v>
      </c>
      <c r="M213">
        <v>0.1025907</v>
      </c>
      <c r="N213">
        <v>0.1314707</v>
      </c>
      <c r="O213">
        <v>3.774663</v>
      </c>
      <c r="P213">
        <v>54777.92</v>
      </c>
      <c r="Q213">
        <v>10</v>
      </c>
      <c r="R213">
        <v>10913.33</v>
      </c>
      <c r="S213">
        <v>12159.54</v>
      </c>
    </row>
    <row r="214" spans="1:19" ht="12.75">
      <c r="A214" t="s">
        <v>55</v>
      </c>
      <c r="B214" t="s">
        <v>45</v>
      </c>
      <c r="C214" t="s">
        <v>58</v>
      </c>
      <c r="D214">
        <v>2011</v>
      </c>
      <c r="E214">
        <v>21</v>
      </c>
      <c r="F214">
        <v>0.5379947</v>
      </c>
      <c r="G214">
        <v>0.5930364</v>
      </c>
      <c r="H214">
        <v>71.0782</v>
      </c>
      <c r="I214">
        <v>0.0380672</v>
      </c>
      <c r="J214">
        <v>0.004082</v>
      </c>
      <c r="K214">
        <v>0.0329047</v>
      </c>
      <c r="L214">
        <v>0.0550416</v>
      </c>
      <c r="M214">
        <v>0.0728297</v>
      </c>
      <c r="N214">
        <v>0.1016523</v>
      </c>
      <c r="O214">
        <v>3.774663</v>
      </c>
      <c r="P214">
        <v>54777.92</v>
      </c>
      <c r="Q214">
        <v>10</v>
      </c>
      <c r="R214">
        <v>7807.38</v>
      </c>
      <c r="S214">
        <v>8606.144</v>
      </c>
    </row>
    <row r="215" spans="1:19" ht="12.75">
      <c r="A215" t="s">
        <v>55</v>
      </c>
      <c r="B215" t="s">
        <v>45</v>
      </c>
      <c r="C215" t="s">
        <v>58</v>
      </c>
      <c r="D215">
        <v>2011</v>
      </c>
      <c r="E215">
        <v>22</v>
      </c>
      <c r="F215">
        <v>0.383554</v>
      </c>
      <c r="G215">
        <v>0.4186205</v>
      </c>
      <c r="H215">
        <v>69.9903</v>
      </c>
      <c r="I215">
        <v>0.0379834</v>
      </c>
      <c r="J215">
        <v>-0.016834</v>
      </c>
      <c r="K215">
        <v>0.0119252</v>
      </c>
      <c r="L215">
        <v>0.0350665</v>
      </c>
      <c r="M215">
        <v>0.0517623</v>
      </c>
      <c r="N215">
        <v>0.0805215</v>
      </c>
      <c r="O215">
        <v>3.774663</v>
      </c>
      <c r="P215">
        <v>54777.92</v>
      </c>
      <c r="Q215">
        <v>10</v>
      </c>
      <c r="R215">
        <v>5566.136</v>
      </c>
      <c r="S215">
        <v>6075.021</v>
      </c>
    </row>
    <row r="216" spans="1:19" ht="12.75">
      <c r="A216" t="s">
        <v>55</v>
      </c>
      <c r="B216" t="s">
        <v>45</v>
      </c>
      <c r="C216" t="s">
        <v>58</v>
      </c>
      <c r="D216">
        <v>2011</v>
      </c>
      <c r="E216">
        <v>23</v>
      </c>
      <c r="F216">
        <v>0.284826</v>
      </c>
      <c r="G216">
        <v>0.3086548</v>
      </c>
      <c r="H216">
        <v>67.3589</v>
      </c>
      <c r="I216">
        <v>0.0370068</v>
      </c>
      <c r="J216">
        <v>-0.0237149</v>
      </c>
      <c r="K216">
        <v>0.0043049</v>
      </c>
      <c r="L216">
        <v>0.0238287</v>
      </c>
      <c r="M216">
        <v>0.0431176</v>
      </c>
      <c r="N216">
        <v>0.0711373</v>
      </c>
      <c r="O216">
        <v>3.774663</v>
      </c>
      <c r="P216">
        <v>54777.92</v>
      </c>
      <c r="Q216">
        <v>10</v>
      </c>
      <c r="R216">
        <v>4133.396</v>
      </c>
      <c r="S216">
        <v>4479.198</v>
      </c>
    </row>
    <row r="217" spans="1:19" ht="12.75">
      <c r="A217" t="s">
        <v>55</v>
      </c>
      <c r="B217" t="s">
        <v>45</v>
      </c>
      <c r="C217" t="s">
        <v>58</v>
      </c>
      <c r="D217">
        <v>2011</v>
      </c>
      <c r="E217">
        <v>24</v>
      </c>
      <c r="F217">
        <v>0.2354439</v>
      </c>
      <c r="G217">
        <v>0.2540468</v>
      </c>
      <c r="H217">
        <v>64.953</v>
      </c>
      <c r="I217">
        <v>0.0359348</v>
      </c>
      <c r="J217">
        <v>-0.0300036</v>
      </c>
      <c r="K217">
        <v>-0.0027956</v>
      </c>
      <c r="L217">
        <v>0.0186028</v>
      </c>
      <c r="M217">
        <v>0.0348928</v>
      </c>
      <c r="N217">
        <v>0.0621009</v>
      </c>
      <c r="O217">
        <v>3.774663</v>
      </c>
      <c r="P217">
        <v>54777.92</v>
      </c>
      <c r="Q217">
        <v>10</v>
      </c>
      <c r="R217">
        <v>3416.762</v>
      </c>
      <c r="S217">
        <v>3686.727</v>
      </c>
    </row>
    <row r="218" spans="1:19" ht="12.75">
      <c r="A218" t="s">
        <v>55</v>
      </c>
      <c r="B218" t="s">
        <v>46</v>
      </c>
      <c r="C218" t="s">
        <v>58</v>
      </c>
      <c r="D218">
        <v>2011</v>
      </c>
      <c r="E218">
        <v>1</v>
      </c>
      <c r="F218">
        <v>0.1800533</v>
      </c>
      <c r="G218">
        <v>0.1800533</v>
      </c>
      <c r="H218">
        <v>64.3477</v>
      </c>
      <c r="I218">
        <v>0.032878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3.774663</v>
      </c>
      <c r="P218">
        <v>54777.92</v>
      </c>
      <c r="Q218">
        <v>10</v>
      </c>
      <c r="R218">
        <v>2612.934</v>
      </c>
      <c r="S218">
        <v>2612.934</v>
      </c>
    </row>
    <row r="219" spans="1:19" ht="12.75">
      <c r="A219" t="s">
        <v>55</v>
      </c>
      <c r="B219" t="s">
        <v>46</v>
      </c>
      <c r="C219" t="s">
        <v>58</v>
      </c>
      <c r="D219">
        <v>2011</v>
      </c>
      <c r="E219">
        <v>2</v>
      </c>
      <c r="F219">
        <v>0.176302</v>
      </c>
      <c r="G219">
        <v>0.176302</v>
      </c>
      <c r="H219">
        <v>65.0931</v>
      </c>
      <c r="I219">
        <v>0.0326578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3.774663</v>
      </c>
      <c r="P219">
        <v>54777.92</v>
      </c>
      <c r="Q219">
        <v>10</v>
      </c>
      <c r="R219">
        <v>2558.494</v>
      </c>
      <c r="S219">
        <v>2558.494</v>
      </c>
    </row>
    <row r="220" spans="1:19" ht="12.75">
      <c r="A220" t="s">
        <v>55</v>
      </c>
      <c r="B220" t="s">
        <v>46</v>
      </c>
      <c r="C220" t="s">
        <v>58</v>
      </c>
      <c r="D220">
        <v>2011</v>
      </c>
      <c r="E220">
        <v>3</v>
      </c>
      <c r="F220">
        <v>0.1684911</v>
      </c>
      <c r="G220">
        <v>0.1684911</v>
      </c>
      <c r="H220">
        <v>63.8673</v>
      </c>
      <c r="I220">
        <v>0.0322549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3.774663</v>
      </c>
      <c r="P220">
        <v>54777.92</v>
      </c>
      <c r="Q220">
        <v>10</v>
      </c>
      <c r="R220">
        <v>2445.143</v>
      </c>
      <c r="S220">
        <v>2445.143</v>
      </c>
    </row>
    <row r="221" spans="1:19" ht="12.75">
      <c r="A221" t="s">
        <v>55</v>
      </c>
      <c r="B221" t="s">
        <v>46</v>
      </c>
      <c r="C221" t="s">
        <v>58</v>
      </c>
      <c r="D221">
        <v>2011</v>
      </c>
      <c r="E221">
        <v>4</v>
      </c>
      <c r="F221">
        <v>0.1526241</v>
      </c>
      <c r="G221">
        <v>0.1526241</v>
      </c>
      <c r="H221">
        <v>63.9401</v>
      </c>
      <c r="I221">
        <v>0.0314246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3.774663</v>
      </c>
      <c r="P221">
        <v>54777.92</v>
      </c>
      <c r="Q221">
        <v>10</v>
      </c>
      <c r="R221">
        <v>2214.881</v>
      </c>
      <c r="S221">
        <v>2214.881</v>
      </c>
    </row>
    <row r="222" spans="1:19" ht="12.75">
      <c r="A222" t="s">
        <v>55</v>
      </c>
      <c r="B222" t="s">
        <v>46</v>
      </c>
      <c r="C222" t="s">
        <v>58</v>
      </c>
      <c r="D222">
        <v>2011</v>
      </c>
      <c r="E222">
        <v>5</v>
      </c>
      <c r="F222">
        <v>0.1442974</v>
      </c>
      <c r="G222">
        <v>0.1442974</v>
      </c>
      <c r="H222">
        <v>62.6266</v>
      </c>
      <c r="I222">
        <v>0.0305257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3.774663</v>
      </c>
      <c r="P222">
        <v>54777.92</v>
      </c>
      <c r="Q222">
        <v>10</v>
      </c>
      <c r="R222">
        <v>2094.044</v>
      </c>
      <c r="S222">
        <v>2094.044</v>
      </c>
    </row>
    <row r="223" spans="1:19" ht="12.75">
      <c r="A223" t="s">
        <v>55</v>
      </c>
      <c r="B223" t="s">
        <v>46</v>
      </c>
      <c r="C223" t="s">
        <v>58</v>
      </c>
      <c r="D223">
        <v>2011</v>
      </c>
      <c r="E223">
        <v>6</v>
      </c>
      <c r="F223">
        <v>0.1642566</v>
      </c>
      <c r="G223">
        <v>0.1642566</v>
      </c>
      <c r="H223">
        <v>63.1367</v>
      </c>
      <c r="I223">
        <v>0.0296128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3.774663</v>
      </c>
      <c r="P223">
        <v>54777.92</v>
      </c>
      <c r="Q223">
        <v>10</v>
      </c>
      <c r="R223">
        <v>2383.692</v>
      </c>
      <c r="S223">
        <v>2383.692</v>
      </c>
    </row>
    <row r="224" spans="1:19" ht="12.75">
      <c r="A224" t="s">
        <v>55</v>
      </c>
      <c r="B224" t="s">
        <v>46</v>
      </c>
      <c r="C224" t="s">
        <v>58</v>
      </c>
      <c r="D224">
        <v>2011</v>
      </c>
      <c r="E224">
        <v>7</v>
      </c>
      <c r="F224">
        <v>0.2179626</v>
      </c>
      <c r="G224">
        <v>0.2179626</v>
      </c>
      <c r="H224">
        <v>61.0938</v>
      </c>
      <c r="I224">
        <v>0.0290509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3.774663</v>
      </c>
      <c r="P224">
        <v>54777.92</v>
      </c>
      <c r="Q224">
        <v>10</v>
      </c>
      <c r="R224">
        <v>3163.073</v>
      </c>
      <c r="S224">
        <v>3163.073</v>
      </c>
    </row>
    <row r="225" spans="1:19" ht="12.75">
      <c r="A225" t="s">
        <v>55</v>
      </c>
      <c r="B225" t="s">
        <v>46</v>
      </c>
      <c r="C225" t="s">
        <v>58</v>
      </c>
      <c r="D225">
        <v>2011</v>
      </c>
      <c r="E225">
        <v>8</v>
      </c>
      <c r="F225">
        <v>0.3198658</v>
      </c>
      <c r="G225">
        <v>0.3198658</v>
      </c>
      <c r="H225">
        <v>67.6184</v>
      </c>
      <c r="I225">
        <v>0.0286186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3.774663</v>
      </c>
      <c r="P225">
        <v>54777.92</v>
      </c>
      <c r="Q225">
        <v>10</v>
      </c>
      <c r="R225">
        <v>4641.893</v>
      </c>
      <c r="S225">
        <v>4641.893</v>
      </c>
    </row>
    <row r="226" spans="1:19" ht="12.75">
      <c r="A226" t="s">
        <v>55</v>
      </c>
      <c r="B226" t="s">
        <v>46</v>
      </c>
      <c r="C226" t="s">
        <v>58</v>
      </c>
      <c r="D226">
        <v>2011</v>
      </c>
      <c r="E226">
        <v>9</v>
      </c>
      <c r="F226">
        <v>0.4988252</v>
      </c>
      <c r="G226">
        <v>0.4988252</v>
      </c>
      <c r="H226">
        <v>76.5668</v>
      </c>
      <c r="I226">
        <v>0.0289113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3.774663</v>
      </c>
      <c r="P226">
        <v>54777.92</v>
      </c>
      <c r="Q226">
        <v>10</v>
      </c>
      <c r="R226">
        <v>7238.951</v>
      </c>
      <c r="S226">
        <v>7238.951</v>
      </c>
    </row>
    <row r="227" spans="1:19" ht="12.75">
      <c r="A227" t="s">
        <v>55</v>
      </c>
      <c r="B227" t="s">
        <v>46</v>
      </c>
      <c r="C227" t="s">
        <v>58</v>
      </c>
      <c r="D227">
        <v>2011</v>
      </c>
      <c r="E227">
        <v>10</v>
      </c>
      <c r="F227">
        <v>0.7623783</v>
      </c>
      <c r="G227">
        <v>0.7623783</v>
      </c>
      <c r="H227">
        <v>83.7765</v>
      </c>
      <c r="I227">
        <v>0.0298495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3.774663</v>
      </c>
      <c r="P227">
        <v>54777.92</v>
      </c>
      <c r="Q227">
        <v>10</v>
      </c>
      <c r="R227">
        <v>11063.63</v>
      </c>
      <c r="S227">
        <v>11063.63</v>
      </c>
    </row>
    <row r="228" spans="1:19" ht="12.75">
      <c r="A228" t="s">
        <v>55</v>
      </c>
      <c r="B228" t="s">
        <v>46</v>
      </c>
      <c r="C228" t="s">
        <v>58</v>
      </c>
      <c r="D228">
        <v>2011</v>
      </c>
      <c r="E228">
        <v>11</v>
      </c>
      <c r="F228">
        <v>1.081187</v>
      </c>
      <c r="G228">
        <v>1.081187</v>
      </c>
      <c r="H228">
        <v>89.0515</v>
      </c>
      <c r="I228">
        <v>0.0308908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3.774663</v>
      </c>
      <c r="P228">
        <v>54777.92</v>
      </c>
      <c r="Q228">
        <v>10</v>
      </c>
      <c r="R228">
        <v>15690.18</v>
      </c>
      <c r="S228">
        <v>15690.18</v>
      </c>
    </row>
    <row r="229" spans="1:19" ht="12.75">
      <c r="A229" t="s">
        <v>55</v>
      </c>
      <c r="B229" t="s">
        <v>46</v>
      </c>
      <c r="C229" t="s">
        <v>58</v>
      </c>
      <c r="D229">
        <v>2011</v>
      </c>
      <c r="E229">
        <v>12</v>
      </c>
      <c r="F229">
        <v>1.382214</v>
      </c>
      <c r="G229">
        <v>1.382214</v>
      </c>
      <c r="H229">
        <v>88.7732</v>
      </c>
      <c r="I229">
        <v>0.0311434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3.774663</v>
      </c>
      <c r="P229">
        <v>54777.92</v>
      </c>
      <c r="Q229">
        <v>10</v>
      </c>
      <c r="R229">
        <v>20058.69</v>
      </c>
      <c r="S229">
        <v>20058.69</v>
      </c>
    </row>
    <row r="230" spans="1:19" ht="12.75">
      <c r="A230" t="s">
        <v>55</v>
      </c>
      <c r="B230" t="s">
        <v>46</v>
      </c>
      <c r="C230" t="s">
        <v>58</v>
      </c>
      <c r="D230">
        <v>2011</v>
      </c>
      <c r="E230">
        <v>13</v>
      </c>
      <c r="F230">
        <v>1.626279</v>
      </c>
      <c r="G230">
        <v>1.626279</v>
      </c>
      <c r="H230">
        <v>88.2327</v>
      </c>
      <c r="I230">
        <v>0.0311911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3.774663</v>
      </c>
      <c r="P230">
        <v>54777.92</v>
      </c>
      <c r="Q230">
        <v>10</v>
      </c>
      <c r="R230">
        <v>23600.57</v>
      </c>
      <c r="S230">
        <v>23600.57</v>
      </c>
    </row>
    <row r="231" spans="1:19" ht="12.75">
      <c r="A231" t="s">
        <v>55</v>
      </c>
      <c r="B231" t="s">
        <v>46</v>
      </c>
      <c r="C231" t="s">
        <v>58</v>
      </c>
      <c r="D231">
        <v>2011</v>
      </c>
      <c r="E231">
        <v>14</v>
      </c>
      <c r="F231">
        <v>1.708238</v>
      </c>
      <c r="G231">
        <v>1.398072</v>
      </c>
      <c r="H231">
        <v>86.8159</v>
      </c>
      <c r="I231">
        <v>0.031783</v>
      </c>
      <c r="J231">
        <v>-0.3508971</v>
      </c>
      <c r="K231">
        <v>-0.3268325</v>
      </c>
      <c r="L231">
        <v>-0.3101655</v>
      </c>
      <c r="M231">
        <v>-0.2934985</v>
      </c>
      <c r="N231">
        <v>-0.269434</v>
      </c>
      <c r="O231">
        <v>3.774663</v>
      </c>
      <c r="P231">
        <v>54777.92</v>
      </c>
      <c r="Q231">
        <v>10</v>
      </c>
      <c r="R231">
        <v>24789.95</v>
      </c>
      <c r="S231">
        <v>20288.82</v>
      </c>
    </row>
    <row r="232" spans="1:19" ht="12.75">
      <c r="A232" t="s">
        <v>55</v>
      </c>
      <c r="B232" t="s">
        <v>46</v>
      </c>
      <c r="C232" t="s">
        <v>58</v>
      </c>
      <c r="D232">
        <v>2011</v>
      </c>
      <c r="E232">
        <v>15</v>
      </c>
      <c r="F232">
        <v>1.715195</v>
      </c>
      <c r="G232">
        <v>1.38585</v>
      </c>
      <c r="H232">
        <v>85.5289</v>
      </c>
      <c r="I232">
        <v>0.0316423</v>
      </c>
      <c r="J232">
        <v>-0.3718218</v>
      </c>
      <c r="K232">
        <v>-0.3478638</v>
      </c>
      <c r="L232">
        <v>-0.3293446</v>
      </c>
      <c r="M232">
        <v>-0.3146773</v>
      </c>
      <c r="N232">
        <v>-0.2907193</v>
      </c>
      <c r="O232">
        <v>3.774663</v>
      </c>
      <c r="P232">
        <v>54777.92</v>
      </c>
      <c r="Q232">
        <v>10</v>
      </c>
      <c r="R232">
        <v>24890.9</v>
      </c>
      <c r="S232">
        <v>20111.46</v>
      </c>
    </row>
    <row r="233" spans="1:19" ht="12.75">
      <c r="A233" t="s">
        <v>55</v>
      </c>
      <c r="B233" t="s">
        <v>46</v>
      </c>
      <c r="C233" t="s">
        <v>58</v>
      </c>
      <c r="D233">
        <v>2011</v>
      </c>
      <c r="E233">
        <v>16</v>
      </c>
      <c r="F233">
        <v>1.681206</v>
      </c>
      <c r="G233">
        <v>1.338188</v>
      </c>
      <c r="H233">
        <v>84.1189</v>
      </c>
      <c r="I233">
        <v>0.0315662</v>
      </c>
      <c r="J233">
        <v>-0.3851256</v>
      </c>
      <c r="K233">
        <v>-0.3612252</v>
      </c>
      <c r="L233">
        <v>-0.3430183</v>
      </c>
      <c r="M233">
        <v>-0.3281185</v>
      </c>
      <c r="N233">
        <v>-0.3042181</v>
      </c>
      <c r="O233">
        <v>3.774663</v>
      </c>
      <c r="P233">
        <v>54777.92</v>
      </c>
      <c r="Q233">
        <v>10</v>
      </c>
      <c r="R233">
        <v>24397.66</v>
      </c>
      <c r="S233">
        <v>19419.78</v>
      </c>
    </row>
    <row r="234" spans="1:19" ht="12.75">
      <c r="A234" t="s">
        <v>55</v>
      </c>
      <c r="B234" t="s">
        <v>46</v>
      </c>
      <c r="C234" t="s">
        <v>58</v>
      </c>
      <c r="D234">
        <v>2011</v>
      </c>
      <c r="E234">
        <v>17</v>
      </c>
      <c r="F234">
        <v>1.547848</v>
      </c>
      <c r="G234">
        <v>1.207443</v>
      </c>
      <c r="H234">
        <v>80.9103</v>
      </c>
      <c r="I234">
        <v>0.0312226</v>
      </c>
      <c r="J234">
        <v>-0.3914719</v>
      </c>
      <c r="K234">
        <v>-0.3678317</v>
      </c>
      <c r="L234">
        <v>-0.3404042</v>
      </c>
      <c r="M234">
        <v>-0.3350854</v>
      </c>
      <c r="N234">
        <v>-0.3114452</v>
      </c>
      <c r="O234">
        <v>3.774663</v>
      </c>
      <c r="P234">
        <v>54777.92</v>
      </c>
      <c r="Q234">
        <v>10</v>
      </c>
      <c r="R234">
        <v>22462.36</v>
      </c>
      <c r="S234">
        <v>17522.42</v>
      </c>
    </row>
    <row r="235" spans="1:19" ht="12.75">
      <c r="A235" t="s">
        <v>55</v>
      </c>
      <c r="B235" t="s">
        <v>46</v>
      </c>
      <c r="C235" t="s">
        <v>58</v>
      </c>
      <c r="D235">
        <v>2011</v>
      </c>
      <c r="E235">
        <v>18</v>
      </c>
      <c r="F235">
        <v>1.300047</v>
      </c>
      <c r="G235">
        <v>0.9860191</v>
      </c>
      <c r="H235">
        <v>77.1434</v>
      </c>
      <c r="I235">
        <v>0.0310558</v>
      </c>
      <c r="J235">
        <v>-0.353827</v>
      </c>
      <c r="K235">
        <v>-0.3303131</v>
      </c>
      <c r="L235">
        <v>-0.3140274</v>
      </c>
      <c r="M235">
        <v>-0.2977417</v>
      </c>
      <c r="N235">
        <v>-0.2742278</v>
      </c>
      <c r="O235">
        <v>3.774663</v>
      </c>
      <c r="P235">
        <v>54777.92</v>
      </c>
      <c r="Q235">
        <v>10</v>
      </c>
      <c r="R235">
        <v>18866.28</v>
      </c>
      <c r="S235">
        <v>14309.11</v>
      </c>
    </row>
    <row r="236" spans="1:19" ht="12.75">
      <c r="A236" t="s">
        <v>55</v>
      </c>
      <c r="B236" t="s">
        <v>46</v>
      </c>
      <c r="C236" t="s">
        <v>58</v>
      </c>
      <c r="D236">
        <v>2011</v>
      </c>
      <c r="E236">
        <v>19</v>
      </c>
      <c r="F236">
        <v>0.89832</v>
      </c>
      <c r="G236">
        <v>1.02363</v>
      </c>
      <c r="H236">
        <v>74.4329</v>
      </c>
      <c r="I236">
        <v>0.0311088</v>
      </c>
      <c r="J236">
        <v>0.0854427</v>
      </c>
      <c r="K236">
        <v>0.1089968</v>
      </c>
      <c r="L236">
        <v>0.1253103</v>
      </c>
      <c r="M236">
        <v>0.1416238</v>
      </c>
      <c r="N236">
        <v>0.1651779</v>
      </c>
      <c r="O236">
        <v>3.774663</v>
      </c>
      <c r="P236">
        <v>54777.92</v>
      </c>
      <c r="Q236">
        <v>10</v>
      </c>
      <c r="R236">
        <v>13036.42</v>
      </c>
      <c r="S236">
        <v>14854.92</v>
      </c>
    </row>
    <row r="237" spans="1:19" ht="12.75">
      <c r="A237" t="s">
        <v>55</v>
      </c>
      <c r="B237" t="s">
        <v>46</v>
      </c>
      <c r="C237" t="s">
        <v>58</v>
      </c>
      <c r="D237">
        <v>2011</v>
      </c>
      <c r="E237">
        <v>20</v>
      </c>
      <c r="F237">
        <v>0.6838278</v>
      </c>
      <c r="G237">
        <v>0.7705044</v>
      </c>
      <c r="H237">
        <v>73.0806</v>
      </c>
      <c r="I237">
        <v>0.0312289</v>
      </c>
      <c r="J237">
        <v>0.0430685</v>
      </c>
      <c r="K237">
        <v>0.0667135</v>
      </c>
      <c r="L237">
        <v>0.0866765</v>
      </c>
      <c r="M237">
        <v>0.0994665</v>
      </c>
      <c r="N237">
        <v>0.1231115</v>
      </c>
      <c r="O237">
        <v>3.774663</v>
      </c>
      <c r="P237">
        <v>54777.92</v>
      </c>
      <c r="Q237">
        <v>10</v>
      </c>
      <c r="R237">
        <v>9923.709</v>
      </c>
      <c r="S237">
        <v>11181.56</v>
      </c>
    </row>
    <row r="238" spans="1:19" ht="12.75">
      <c r="A238" t="s">
        <v>55</v>
      </c>
      <c r="B238" t="s">
        <v>46</v>
      </c>
      <c r="C238" t="s">
        <v>58</v>
      </c>
      <c r="D238">
        <v>2011</v>
      </c>
      <c r="E238">
        <v>21</v>
      </c>
      <c r="F238">
        <v>0.4946189</v>
      </c>
      <c r="G238">
        <v>0.5518691</v>
      </c>
      <c r="H238">
        <v>70.5807</v>
      </c>
      <c r="I238">
        <v>0.0311033</v>
      </c>
      <c r="J238">
        <v>0.0153553</v>
      </c>
      <c r="K238">
        <v>0.0389052</v>
      </c>
      <c r="L238">
        <v>0.0572502</v>
      </c>
      <c r="M238">
        <v>0.0715263</v>
      </c>
      <c r="N238">
        <v>0.0950762</v>
      </c>
      <c r="O238">
        <v>3.774663</v>
      </c>
      <c r="P238">
        <v>54777.92</v>
      </c>
      <c r="Q238">
        <v>10</v>
      </c>
      <c r="R238">
        <v>7177.909</v>
      </c>
      <c r="S238">
        <v>8008.725</v>
      </c>
    </row>
    <row r="239" spans="1:19" ht="12.75">
      <c r="A239" t="s">
        <v>55</v>
      </c>
      <c r="B239" t="s">
        <v>46</v>
      </c>
      <c r="C239" t="s">
        <v>58</v>
      </c>
      <c r="D239">
        <v>2011</v>
      </c>
      <c r="E239">
        <v>22</v>
      </c>
      <c r="F239">
        <v>0.3565792</v>
      </c>
      <c r="G239">
        <v>0.3945944</v>
      </c>
      <c r="H239">
        <v>69.0722</v>
      </c>
      <c r="I239">
        <v>0.0308748</v>
      </c>
      <c r="J239">
        <v>-0.0040882</v>
      </c>
      <c r="K239">
        <v>0.0192887</v>
      </c>
      <c r="L239">
        <v>0.0380152</v>
      </c>
      <c r="M239">
        <v>0.0516702</v>
      </c>
      <c r="N239">
        <v>0.0750471</v>
      </c>
      <c r="O239">
        <v>3.774663</v>
      </c>
      <c r="P239">
        <v>54777.92</v>
      </c>
      <c r="Q239">
        <v>10</v>
      </c>
      <c r="R239">
        <v>5174.678</v>
      </c>
      <c r="S239">
        <v>5726.354</v>
      </c>
    </row>
    <row r="240" spans="1:19" ht="12.75">
      <c r="A240" t="s">
        <v>55</v>
      </c>
      <c r="B240" t="s">
        <v>46</v>
      </c>
      <c r="C240" t="s">
        <v>58</v>
      </c>
      <c r="D240">
        <v>2011</v>
      </c>
      <c r="E240">
        <v>23</v>
      </c>
      <c r="F240">
        <v>0.266138</v>
      </c>
      <c r="G240">
        <v>0.2923211</v>
      </c>
      <c r="H240">
        <v>68.4707</v>
      </c>
      <c r="I240">
        <v>0.0307217</v>
      </c>
      <c r="J240">
        <v>-0.0134853</v>
      </c>
      <c r="K240">
        <v>0.0097756</v>
      </c>
      <c r="L240">
        <v>0.0261831</v>
      </c>
      <c r="M240">
        <v>0.0419966</v>
      </c>
      <c r="N240">
        <v>0.0652575</v>
      </c>
      <c r="O240">
        <v>3.774663</v>
      </c>
      <c r="P240">
        <v>54777.92</v>
      </c>
      <c r="Q240">
        <v>10</v>
      </c>
      <c r="R240">
        <v>3862.194</v>
      </c>
      <c r="S240">
        <v>4242.163</v>
      </c>
    </row>
    <row r="241" spans="1:19" ht="12.75">
      <c r="A241" t="s">
        <v>55</v>
      </c>
      <c r="B241" t="s">
        <v>46</v>
      </c>
      <c r="C241" t="s">
        <v>58</v>
      </c>
      <c r="D241">
        <v>2011</v>
      </c>
      <c r="E241">
        <v>24</v>
      </c>
      <c r="F241">
        <v>0.2219678</v>
      </c>
      <c r="G241">
        <v>0.2422504</v>
      </c>
      <c r="H241">
        <v>66.5153</v>
      </c>
      <c r="I241">
        <v>0.030286</v>
      </c>
      <c r="J241">
        <v>-0.0213323</v>
      </c>
      <c r="K241">
        <v>0.0015988</v>
      </c>
      <c r="L241">
        <v>0.0202826</v>
      </c>
      <c r="M241">
        <v>0.0333628</v>
      </c>
      <c r="N241">
        <v>0.0562939</v>
      </c>
      <c r="O241">
        <v>3.774663</v>
      </c>
      <c r="P241">
        <v>54777.92</v>
      </c>
      <c r="Q241">
        <v>10</v>
      </c>
      <c r="R241">
        <v>3221.197</v>
      </c>
      <c r="S241">
        <v>3515.537</v>
      </c>
    </row>
    <row r="242" spans="1:19" ht="12.75">
      <c r="A242" t="s">
        <v>55</v>
      </c>
      <c r="B242" t="s">
        <v>45</v>
      </c>
      <c r="C242" t="s">
        <v>13</v>
      </c>
      <c r="D242">
        <v>2011</v>
      </c>
      <c r="E242">
        <v>1</v>
      </c>
      <c r="F242">
        <v>0.1596855</v>
      </c>
      <c r="G242">
        <v>0.1596855</v>
      </c>
      <c r="H242">
        <v>72.9906</v>
      </c>
      <c r="I242">
        <v>0.0283844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3.774663</v>
      </c>
      <c r="P242">
        <v>54777.92</v>
      </c>
      <c r="Q242">
        <v>9</v>
      </c>
      <c r="R242">
        <v>2317.356</v>
      </c>
      <c r="S242">
        <v>2317.356</v>
      </c>
    </row>
    <row r="243" spans="1:19" ht="12.75">
      <c r="A243" t="s">
        <v>55</v>
      </c>
      <c r="B243" t="s">
        <v>45</v>
      </c>
      <c r="C243" t="s">
        <v>13</v>
      </c>
      <c r="D243">
        <v>2011</v>
      </c>
      <c r="E243">
        <v>2</v>
      </c>
      <c r="F243">
        <v>0.1620862</v>
      </c>
      <c r="G243">
        <v>0.1620862</v>
      </c>
      <c r="H243">
        <v>72.4227</v>
      </c>
      <c r="I243">
        <v>0.0294247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3.774663</v>
      </c>
      <c r="P243">
        <v>54777.92</v>
      </c>
      <c r="Q243">
        <v>9</v>
      </c>
      <c r="R243">
        <v>2352.195</v>
      </c>
      <c r="S243">
        <v>2352.195</v>
      </c>
    </row>
    <row r="244" spans="1:19" ht="12.75">
      <c r="A244" t="s">
        <v>55</v>
      </c>
      <c r="B244" t="s">
        <v>45</v>
      </c>
      <c r="C244" t="s">
        <v>13</v>
      </c>
      <c r="D244">
        <v>2011</v>
      </c>
      <c r="E244">
        <v>3</v>
      </c>
      <c r="F244">
        <v>0.162274</v>
      </c>
      <c r="G244">
        <v>0.162274</v>
      </c>
      <c r="H244">
        <v>72.1622</v>
      </c>
      <c r="I244">
        <v>0.0306076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3.774663</v>
      </c>
      <c r="P244">
        <v>54777.92</v>
      </c>
      <c r="Q244">
        <v>9</v>
      </c>
      <c r="R244">
        <v>2354.921</v>
      </c>
      <c r="S244">
        <v>2354.921</v>
      </c>
    </row>
    <row r="245" spans="1:19" ht="12.75">
      <c r="A245" t="s">
        <v>55</v>
      </c>
      <c r="B245" t="s">
        <v>45</v>
      </c>
      <c r="C245" t="s">
        <v>13</v>
      </c>
      <c r="D245">
        <v>2011</v>
      </c>
      <c r="E245">
        <v>4</v>
      </c>
      <c r="F245">
        <v>0.1529558</v>
      </c>
      <c r="G245">
        <v>0.1529558</v>
      </c>
      <c r="H245">
        <v>72.5518</v>
      </c>
      <c r="I245">
        <v>0.0320038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3.774663</v>
      </c>
      <c r="P245">
        <v>54777.92</v>
      </c>
      <c r="Q245">
        <v>9</v>
      </c>
      <c r="R245">
        <v>2219.695</v>
      </c>
      <c r="S245">
        <v>2219.695</v>
      </c>
    </row>
    <row r="246" spans="1:19" ht="12.75">
      <c r="A246" t="s">
        <v>55</v>
      </c>
      <c r="B246" t="s">
        <v>45</v>
      </c>
      <c r="C246" t="s">
        <v>13</v>
      </c>
      <c r="D246">
        <v>2011</v>
      </c>
      <c r="E246">
        <v>5</v>
      </c>
      <c r="F246">
        <v>0.1513829</v>
      </c>
      <c r="G246">
        <v>0.1513829</v>
      </c>
      <c r="H246">
        <v>72.2844</v>
      </c>
      <c r="I246">
        <v>0.0336495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3.774663</v>
      </c>
      <c r="P246">
        <v>54777.92</v>
      </c>
      <c r="Q246">
        <v>9</v>
      </c>
      <c r="R246">
        <v>2196.869</v>
      </c>
      <c r="S246">
        <v>2196.869</v>
      </c>
    </row>
    <row r="247" spans="1:19" ht="12.75">
      <c r="A247" t="s">
        <v>55</v>
      </c>
      <c r="B247" t="s">
        <v>45</v>
      </c>
      <c r="C247" t="s">
        <v>13</v>
      </c>
      <c r="D247">
        <v>2011</v>
      </c>
      <c r="E247">
        <v>6</v>
      </c>
      <c r="F247">
        <v>0.189409</v>
      </c>
      <c r="G247">
        <v>0.189409</v>
      </c>
      <c r="H247">
        <v>72.1849</v>
      </c>
      <c r="I247">
        <v>0.0353279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3.774663</v>
      </c>
      <c r="P247">
        <v>54777.92</v>
      </c>
      <c r="Q247">
        <v>9</v>
      </c>
      <c r="R247">
        <v>2748.704</v>
      </c>
      <c r="S247">
        <v>2748.704</v>
      </c>
    </row>
    <row r="248" spans="1:19" ht="12.75">
      <c r="A248" t="s">
        <v>55</v>
      </c>
      <c r="B248" t="s">
        <v>45</v>
      </c>
      <c r="C248" t="s">
        <v>13</v>
      </c>
      <c r="D248">
        <v>2011</v>
      </c>
      <c r="E248">
        <v>7</v>
      </c>
      <c r="F248">
        <v>0.2860283</v>
      </c>
      <c r="G248">
        <v>0.2860283</v>
      </c>
      <c r="H248">
        <v>72.1482</v>
      </c>
      <c r="I248">
        <v>0.0372686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3.774663</v>
      </c>
      <c r="P248">
        <v>54777.92</v>
      </c>
      <c r="Q248">
        <v>9</v>
      </c>
      <c r="R248">
        <v>4150.843</v>
      </c>
      <c r="S248">
        <v>4150.843</v>
      </c>
    </row>
    <row r="249" spans="1:19" ht="12.75">
      <c r="A249" t="s">
        <v>55</v>
      </c>
      <c r="B249" t="s">
        <v>45</v>
      </c>
      <c r="C249" t="s">
        <v>13</v>
      </c>
      <c r="D249">
        <v>2011</v>
      </c>
      <c r="E249">
        <v>8</v>
      </c>
      <c r="F249">
        <v>0.4724368</v>
      </c>
      <c r="G249">
        <v>0.4724368</v>
      </c>
      <c r="H249">
        <v>76.6994</v>
      </c>
      <c r="I249">
        <v>0.0387634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3.774663</v>
      </c>
      <c r="P249">
        <v>54777.92</v>
      </c>
      <c r="Q249">
        <v>9</v>
      </c>
      <c r="R249">
        <v>6856.002</v>
      </c>
      <c r="S249">
        <v>6856.002</v>
      </c>
    </row>
    <row r="250" spans="1:19" ht="12.75">
      <c r="A250" t="s">
        <v>55</v>
      </c>
      <c r="B250" t="s">
        <v>45</v>
      </c>
      <c r="C250" t="s">
        <v>13</v>
      </c>
      <c r="D250">
        <v>2011</v>
      </c>
      <c r="E250">
        <v>9</v>
      </c>
      <c r="F250">
        <v>0.7763501</v>
      </c>
      <c r="G250">
        <v>0.7763501</v>
      </c>
      <c r="H250">
        <v>81.3242</v>
      </c>
      <c r="I250">
        <v>0.0408507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3.774663</v>
      </c>
      <c r="P250">
        <v>54777.92</v>
      </c>
      <c r="Q250">
        <v>9</v>
      </c>
      <c r="R250">
        <v>11266.39</v>
      </c>
      <c r="S250">
        <v>11266.39</v>
      </c>
    </row>
    <row r="251" spans="1:19" ht="12.75">
      <c r="A251" t="s">
        <v>55</v>
      </c>
      <c r="B251" t="s">
        <v>45</v>
      </c>
      <c r="C251" t="s">
        <v>13</v>
      </c>
      <c r="D251">
        <v>2011</v>
      </c>
      <c r="E251">
        <v>10</v>
      </c>
      <c r="F251">
        <v>1.162505</v>
      </c>
      <c r="G251">
        <v>1.162505</v>
      </c>
      <c r="H251">
        <v>86.2859</v>
      </c>
      <c r="I251">
        <v>0.0440817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3.774663</v>
      </c>
      <c r="P251">
        <v>54777.92</v>
      </c>
      <c r="Q251">
        <v>9</v>
      </c>
      <c r="R251">
        <v>16870.27</v>
      </c>
      <c r="S251">
        <v>16870.27</v>
      </c>
    </row>
    <row r="252" spans="1:19" ht="12.75">
      <c r="A252" t="s">
        <v>55</v>
      </c>
      <c r="B252" t="s">
        <v>45</v>
      </c>
      <c r="C252" t="s">
        <v>13</v>
      </c>
      <c r="D252">
        <v>2011</v>
      </c>
      <c r="E252">
        <v>11</v>
      </c>
      <c r="F252">
        <v>1.572259</v>
      </c>
      <c r="G252">
        <v>1.572259</v>
      </c>
      <c r="H252">
        <v>88.3318</v>
      </c>
      <c r="I252">
        <v>0.0453012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3.774663</v>
      </c>
      <c r="P252">
        <v>54777.92</v>
      </c>
      <c r="Q252">
        <v>9</v>
      </c>
      <c r="R252">
        <v>22816.62</v>
      </c>
      <c r="S252">
        <v>22816.62</v>
      </c>
    </row>
    <row r="253" spans="1:19" ht="12.75">
      <c r="A253" t="s">
        <v>55</v>
      </c>
      <c r="B253" t="s">
        <v>45</v>
      </c>
      <c r="C253" t="s">
        <v>13</v>
      </c>
      <c r="D253">
        <v>2011</v>
      </c>
      <c r="E253">
        <v>12</v>
      </c>
      <c r="F253">
        <v>1.926896</v>
      </c>
      <c r="G253">
        <v>1.926896</v>
      </c>
      <c r="H253">
        <v>88.9637</v>
      </c>
      <c r="I253">
        <v>0.0456147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3.774663</v>
      </c>
      <c r="P253">
        <v>54777.92</v>
      </c>
      <c r="Q253">
        <v>9</v>
      </c>
      <c r="R253">
        <v>27963.12</v>
      </c>
      <c r="S253">
        <v>27963.12</v>
      </c>
    </row>
    <row r="254" spans="1:19" ht="12.75">
      <c r="A254" t="s">
        <v>55</v>
      </c>
      <c r="B254" t="s">
        <v>45</v>
      </c>
      <c r="C254" t="s">
        <v>13</v>
      </c>
      <c r="D254">
        <v>2011</v>
      </c>
      <c r="E254">
        <v>13</v>
      </c>
      <c r="F254">
        <v>2.19082</v>
      </c>
      <c r="G254">
        <v>2.19082</v>
      </c>
      <c r="H254">
        <v>88.1114</v>
      </c>
      <c r="I254">
        <v>0.0454139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3.774663</v>
      </c>
      <c r="P254">
        <v>54777.92</v>
      </c>
      <c r="Q254">
        <v>9</v>
      </c>
      <c r="R254">
        <v>31793.18</v>
      </c>
      <c r="S254">
        <v>31793.18</v>
      </c>
    </row>
    <row r="255" spans="1:19" ht="12.75">
      <c r="A255" t="s">
        <v>55</v>
      </c>
      <c r="B255" t="s">
        <v>45</v>
      </c>
      <c r="C255" t="s">
        <v>13</v>
      </c>
      <c r="D255">
        <v>2011</v>
      </c>
      <c r="E255">
        <v>14</v>
      </c>
      <c r="F255">
        <v>2.148679</v>
      </c>
      <c r="G255">
        <v>1.794709</v>
      </c>
      <c r="H255">
        <v>87.8286</v>
      </c>
      <c r="I255">
        <v>0.044793</v>
      </c>
      <c r="J255">
        <v>-0.4113747</v>
      </c>
      <c r="K255">
        <v>-0.3774596</v>
      </c>
      <c r="L255">
        <v>-0.3539702</v>
      </c>
      <c r="M255">
        <v>-0.3304807</v>
      </c>
      <c r="N255">
        <v>-0.2965657</v>
      </c>
      <c r="O255">
        <v>3.774663</v>
      </c>
      <c r="P255">
        <v>54777.92</v>
      </c>
      <c r="Q255">
        <v>9</v>
      </c>
      <c r="R255">
        <v>31181.64</v>
      </c>
      <c r="S255">
        <v>26044.82</v>
      </c>
    </row>
    <row r="256" spans="1:19" ht="12.75">
      <c r="A256" t="s">
        <v>55</v>
      </c>
      <c r="B256" t="s">
        <v>45</v>
      </c>
      <c r="C256" t="s">
        <v>13</v>
      </c>
      <c r="D256">
        <v>2011</v>
      </c>
      <c r="E256">
        <v>15</v>
      </c>
      <c r="F256">
        <v>2.071999</v>
      </c>
      <c r="G256">
        <v>1.701793</v>
      </c>
      <c r="H256">
        <v>87.7249</v>
      </c>
      <c r="I256">
        <v>0.0429375</v>
      </c>
      <c r="J256">
        <v>-0.4273315</v>
      </c>
      <c r="K256">
        <v>-0.3948213</v>
      </c>
      <c r="L256">
        <v>-0.3702059</v>
      </c>
      <c r="M256">
        <v>-0.3497885</v>
      </c>
      <c r="N256">
        <v>-0.3172783</v>
      </c>
      <c r="O256">
        <v>3.774663</v>
      </c>
      <c r="P256">
        <v>54777.92</v>
      </c>
      <c r="Q256">
        <v>9</v>
      </c>
      <c r="R256">
        <v>30068.85</v>
      </c>
      <c r="S256">
        <v>24696.43</v>
      </c>
    </row>
    <row r="257" spans="1:19" ht="12.75">
      <c r="A257" t="s">
        <v>55</v>
      </c>
      <c r="B257" t="s">
        <v>45</v>
      </c>
      <c r="C257" t="s">
        <v>13</v>
      </c>
      <c r="D257">
        <v>2011</v>
      </c>
      <c r="E257">
        <v>16</v>
      </c>
      <c r="F257">
        <v>1.980024</v>
      </c>
      <c r="G257">
        <v>1.598313</v>
      </c>
      <c r="H257">
        <v>87.1611</v>
      </c>
      <c r="I257">
        <v>0.0423105</v>
      </c>
      <c r="J257">
        <v>-0.4364669</v>
      </c>
      <c r="K257">
        <v>-0.4044314</v>
      </c>
      <c r="L257">
        <v>-0.381711</v>
      </c>
      <c r="M257">
        <v>-0.3600561</v>
      </c>
      <c r="N257">
        <v>-0.3280206</v>
      </c>
      <c r="O257">
        <v>3.774663</v>
      </c>
      <c r="P257">
        <v>54777.92</v>
      </c>
      <c r="Q257">
        <v>9</v>
      </c>
      <c r="R257">
        <v>28734.11</v>
      </c>
      <c r="S257">
        <v>23194.72</v>
      </c>
    </row>
    <row r="258" spans="1:19" ht="12.75">
      <c r="A258" t="s">
        <v>55</v>
      </c>
      <c r="B258" t="s">
        <v>45</v>
      </c>
      <c r="C258" t="s">
        <v>13</v>
      </c>
      <c r="D258">
        <v>2011</v>
      </c>
      <c r="E258">
        <v>17</v>
      </c>
      <c r="F258">
        <v>1.813392</v>
      </c>
      <c r="G258">
        <v>1.433971</v>
      </c>
      <c r="H258">
        <v>86.942</v>
      </c>
      <c r="I258">
        <v>0.041553</v>
      </c>
      <c r="J258">
        <v>-0.4433044</v>
      </c>
      <c r="K258">
        <v>-0.4118425</v>
      </c>
      <c r="L258">
        <v>-0.379421</v>
      </c>
      <c r="M258">
        <v>-0.3682617</v>
      </c>
      <c r="N258">
        <v>-0.3367998</v>
      </c>
      <c r="O258">
        <v>3.774663</v>
      </c>
      <c r="P258">
        <v>54777.92</v>
      </c>
      <c r="Q258">
        <v>9</v>
      </c>
      <c r="R258">
        <v>26315.94</v>
      </c>
      <c r="S258">
        <v>20809.79</v>
      </c>
    </row>
    <row r="259" spans="1:19" ht="12.75">
      <c r="A259" t="s">
        <v>55</v>
      </c>
      <c r="B259" t="s">
        <v>45</v>
      </c>
      <c r="C259" t="s">
        <v>13</v>
      </c>
      <c r="D259">
        <v>2011</v>
      </c>
      <c r="E259">
        <v>18</v>
      </c>
      <c r="F259">
        <v>1.539469</v>
      </c>
      <c r="G259">
        <v>1.184133</v>
      </c>
      <c r="H259">
        <v>84.437</v>
      </c>
      <c r="I259">
        <v>0.0409496</v>
      </c>
      <c r="J259">
        <v>-0.4078153</v>
      </c>
      <c r="K259">
        <v>-0.3768103</v>
      </c>
      <c r="L259">
        <v>-0.3553363</v>
      </c>
      <c r="M259">
        <v>-0.3338623</v>
      </c>
      <c r="N259">
        <v>-0.3028573</v>
      </c>
      <c r="O259">
        <v>3.774663</v>
      </c>
      <c r="P259">
        <v>54777.92</v>
      </c>
      <c r="Q259">
        <v>9</v>
      </c>
      <c r="R259">
        <v>22340.78</v>
      </c>
      <c r="S259">
        <v>17184.14</v>
      </c>
    </row>
    <row r="260" spans="1:19" ht="12.75">
      <c r="A260" t="s">
        <v>55</v>
      </c>
      <c r="B260" t="s">
        <v>45</v>
      </c>
      <c r="C260" t="s">
        <v>13</v>
      </c>
      <c r="D260">
        <v>2011</v>
      </c>
      <c r="E260">
        <v>19</v>
      </c>
      <c r="F260">
        <v>1.061742</v>
      </c>
      <c r="G260">
        <v>1.193577</v>
      </c>
      <c r="H260">
        <v>81.0681</v>
      </c>
      <c r="I260">
        <v>0.0402065</v>
      </c>
      <c r="J260">
        <v>0.0803089</v>
      </c>
      <c r="K260">
        <v>0.1107513</v>
      </c>
      <c r="L260">
        <v>0.1318356</v>
      </c>
      <c r="M260">
        <v>0.1529199</v>
      </c>
      <c r="N260">
        <v>0.1833622</v>
      </c>
      <c r="O260">
        <v>3.774663</v>
      </c>
      <c r="P260">
        <v>54777.92</v>
      </c>
      <c r="Q260">
        <v>9</v>
      </c>
      <c r="R260">
        <v>15408</v>
      </c>
      <c r="S260">
        <v>17321.2</v>
      </c>
    </row>
    <row r="261" spans="1:19" ht="12.75">
      <c r="A261" t="s">
        <v>55</v>
      </c>
      <c r="B261" t="s">
        <v>45</v>
      </c>
      <c r="C261" t="s">
        <v>13</v>
      </c>
      <c r="D261">
        <v>2011</v>
      </c>
      <c r="E261">
        <v>20</v>
      </c>
      <c r="F261">
        <v>0.8126286</v>
      </c>
      <c r="G261">
        <v>0.902288</v>
      </c>
      <c r="H261">
        <v>78.09</v>
      </c>
      <c r="I261">
        <v>0.0402543</v>
      </c>
      <c r="J261">
        <v>0.0344206</v>
      </c>
      <c r="K261">
        <v>0.0648992</v>
      </c>
      <c r="L261">
        <v>0.0896594</v>
      </c>
      <c r="M261">
        <v>0.1071179</v>
      </c>
      <c r="N261">
        <v>0.1375965</v>
      </c>
      <c r="O261">
        <v>3.774663</v>
      </c>
      <c r="P261">
        <v>54777.92</v>
      </c>
      <c r="Q261">
        <v>9</v>
      </c>
      <c r="R261">
        <v>11792.87</v>
      </c>
      <c r="S261">
        <v>13094</v>
      </c>
    </row>
    <row r="262" spans="1:19" ht="12.75">
      <c r="A262" t="s">
        <v>55</v>
      </c>
      <c r="B262" t="s">
        <v>45</v>
      </c>
      <c r="C262" t="s">
        <v>13</v>
      </c>
      <c r="D262">
        <v>2011</v>
      </c>
      <c r="E262">
        <v>21</v>
      </c>
      <c r="F262">
        <v>0.5863053</v>
      </c>
      <c r="G262">
        <v>0.6433267</v>
      </c>
      <c r="H262">
        <v>76.007</v>
      </c>
      <c r="I262">
        <v>0.0396219</v>
      </c>
      <c r="J262">
        <v>0.0040073</v>
      </c>
      <c r="K262">
        <v>0.0340071</v>
      </c>
      <c r="L262">
        <v>0.0570214</v>
      </c>
      <c r="M262">
        <v>0.0755625</v>
      </c>
      <c r="N262">
        <v>0.1055622</v>
      </c>
      <c r="O262">
        <v>3.774663</v>
      </c>
      <c r="P262">
        <v>54777.92</v>
      </c>
      <c r="Q262">
        <v>9</v>
      </c>
      <c r="R262">
        <v>8508.463</v>
      </c>
      <c r="S262">
        <v>9335.957</v>
      </c>
    </row>
    <row r="263" spans="1:19" ht="12.75">
      <c r="A263" t="s">
        <v>55</v>
      </c>
      <c r="B263" t="s">
        <v>45</v>
      </c>
      <c r="C263" t="s">
        <v>13</v>
      </c>
      <c r="D263">
        <v>2011</v>
      </c>
      <c r="E263">
        <v>22</v>
      </c>
      <c r="F263">
        <v>0.4239767</v>
      </c>
      <c r="G263">
        <v>0.4601073</v>
      </c>
      <c r="H263">
        <v>74.5158</v>
      </c>
      <c r="I263">
        <v>0.039366</v>
      </c>
      <c r="J263">
        <v>-0.0179421</v>
      </c>
      <c r="K263">
        <v>0.0118639</v>
      </c>
      <c r="L263">
        <v>0.0361306</v>
      </c>
      <c r="M263">
        <v>0.053151</v>
      </c>
      <c r="N263">
        <v>0.082957</v>
      </c>
      <c r="O263">
        <v>3.774663</v>
      </c>
      <c r="P263">
        <v>54777.92</v>
      </c>
      <c r="Q263">
        <v>9</v>
      </c>
      <c r="R263">
        <v>6152.75</v>
      </c>
      <c r="S263">
        <v>6677.077</v>
      </c>
    </row>
    <row r="264" spans="1:19" ht="12.75">
      <c r="A264" t="s">
        <v>55</v>
      </c>
      <c r="B264" t="s">
        <v>45</v>
      </c>
      <c r="C264" t="s">
        <v>13</v>
      </c>
      <c r="D264">
        <v>2011</v>
      </c>
      <c r="E264">
        <v>23</v>
      </c>
      <c r="F264">
        <v>0.3197136</v>
      </c>
      <c r="G264">
        <v>0.344403</v>
      </c>
      <c r="H264">
        <v>72.8633</v>
      </c>
      <c r="I264">
        <v>0.0390883</v>
      </c>
      <c r="J264">
        <v>-0.0253708</v>
      </c>
      <c r="K264">
        <v>0.0042249</v>
      </c>
      <c r="L264">
        <v>0.0246894</v>
      </c>
      <c r="M264">
        <v>0.0452208</v>
      </c>
      <c r="N264">
        <v>0.0748166</v>
      </c>
      <c r="O264">
        <v>3.774663</v>
      </c>
      <c r="P264">
        <v>54777.92</v>
      </c>
      <c r="Q264">
        <v>9</v>
      </c>
      <c r="R264">
        <v>4639.684</v>
      </c>
      <c r="S264">
        <v>4997.977</v>
      </c>
    </row>
    <row r="265" spans="1:19" ht="12.75">
      <c r="A265" t="s">
        <v>55</v>
      </c>
      <c r="B265" t="s">
        <v>45</v>
      </c>
      <c r="C265" t="s">
        <v>13</v>
      </c>
      <c r="D265">
        <v>2011</v>
      </c>
      <c r="E265">
        <v>24</v>
      </c>
      <c r="F265">
        <v>0.2679627</v>
      </c>
      <c r="G265">
        <v>0.2874066</v>
      </c>
      <c r="H265">
        <v>72.337</v>
      </c>
      <c r="I265">
        <v>0.0391496</v>
      </c>
      <c r="J265">
        <v>-0.0333679</v>
      </c>
      <c r="K265">
        <v>-0.0037257</v>
      </c>
      <c r="L265">
        <v>0.0194439</v>
      </c>
      <c r="M265">
        <v>0.0373345</v>
      </c>
      <c r="N265">
        <v>0.0669767</v>
      </c>
      <c r="O265">
        <v>3.774663</v>
      </c>
      <c r="P265">
        <v>54777.92</v>
      </c>
      <c r="Q265">
        <v>9</v>
      </c>
      <c r="R265">
        <v>3888.674</v>
      </c>
      <c r="S265">
        <v>4170.844</v>
      </c>
    </row>
    <row r="266" spans="1:19" ht="12.75">
      <c r="A266" t="s">
        <v>55</v>
      </c>
      <c r="B266" t="s">
        <v>46</v>
      </c>
      <c r="C266" t="s">
        <v>13</v>
      </c>
      <c r="D266">
        <v>2011</v>
      </c>
      <c r="E266">
        <v>1</v>
      </c>
      <c r="F266">
        <v>0.1725833</v>
      </c>
      <c r="G266">
        <v>0.1725833</v>
      </c>
      <c r="H266">
        <v>70.0053</v>
      </c>
      <c r="I266">
        <v>0.030843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3.774663</v>
      </c>
      <c r="P266">
        <v>54777.92</v>
      </c>
      <c r="Q266">
        <v>9</v>
      </c>
      <c r="R266">
        <v>2504.529</v>
      </c>
      <c r="S266">
        <v>2504.529</v>
      </c>
    </row>
    <row r="267" spans="1:19" ht="12.75">
      <c r="A267" t="s">
        <v>55</v>
      </c>
      <c r="B267" t="s">
        <v>46</v>
      </c>
      <c r="C267" t="s">
        <v>13</v>
      </c>
      <c r="D267">
        <v>2011</v>
      </c>
      <c r="E267">
        <v>2</v>
      </c>
      <c r="F267">
        <v>0.1722493</v>
      </c>
      <c r="G267">
        <v>0.1722493</v>
      </c>
      <c r="H267">
        <v>69.3074</v>
      </c>
      <c r="I267">
        <v>0.0312721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3.774663</v>
      </c>
      <c r="P267">
        <v>54777.92</v>
      </c>
      <c r="Q267">
        <v>9</v>
      </c>
      <c r="R267">
        <v>2499.682</v>
      </c>
      <c r="S267">
        <v>2499.682</v>
      </c>
    </row>
    <row r="268" spans="1:19" ht="12.75">
      <c r="A268" t="s">
        <v>55</v>
      </c>
      <c r="B268" t="s">
        <v>46</v>
      </c>
      <c r="C268" t="s">
        <v>13</v>
      </c>
      <c r="D268">
        <v>2011</v>
      </c>
      <c r="E268">
        <v>3</v>
      </c>
      <c r="F268">
        <v>0.1690108</v>
      </c>
      <c r="G268">
        <v>0.1690108</v>
      </c>
      <c r="H268">
        <v>68.6363</v>
      </c>
      <c r="I268">
        <v>0.0316767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3.774663</v>
      </c>
      <c r="P268">
        <v>54777.92</v>
      </c>
      <c r="Q268">
        <v>9</v>
      </c>
      <c r="R268">
        <v>2452.685</v>
      </c>
      <c r="S268">
        <v>2452.685</v>
      </c>
    </row>
    <row r="269" spans="1:19" ht="12.75">
      <c r="A269" t="s">
        <v>55</v>
      </c>
      <c r="B269" t="s">
        <v>46</v>
      </c>
      <c r="C269" t="s">
        <v>13</v>
      </c>
      <c r="D269">
        <v>2011</v>
      </c>
      <c r="E269">
        <v>4</v>
      </c>
      <c r="F269">
        <v>0.1576138</v>
      </c>
      <c r="G269">
        <v>0.1576138</v>
      </c>
      <c r="H269">
        <v>69.0619</v>
      </c>
      <c r="I269">
        <v>0.0320653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3.774663</v>
      </c>
      <c r="P269">
        <v>54777.92</v>
      </c>
      <c r="Q269">
        <v>9</v>
      </c>
      <c r="R269">
        <v>2287.291</v>
      </c>
      <c r="S269">
        <v>2287.291</v>
      </c>
    </row>
    <row r="270" spans="1:19" ht="12.75">
      <c r="A270" t="s">
        <v>55</v>
      </c>
      <c r="B270" t="s">
        <v>46</v>
      </c>
      <c r="C270" t="s">
        <v>13</v>
      </c>
      <c r="D270">
        <v>2011</v>
      </c>
      <c r="E270">
        <v>5</v>
      </c>
      <c r="F270">
        <v>0.1549415</v>
      </c>
      <c r="G270">
        <v>0.1549415</v>
      </c>
      <c r="H270">
        <v>68.9524</v>
      </c>
      <c r="I270">
        <v>0.0325177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3.774663</v>
      </c>
      <c r="P270">
        <v>54777.92</v>
      </c>
      <c r="Q270">
        <v>9</v>
      </c>
      <c r="R270">
        <v>2248.511</v>
      </c>
      <c r="S270">
        <v>2248.511</v>
      </c>
    </row>
    <row r="271" spans="1:19" ht="12.75">
      <c r="A271" t="s">
        <v>55</v>
      </c>
      <c r="B271" t="s">
        <v>46</v>
      </c>
      <c r="C271" t="s">
        <v>13</v>
      </c>
      <c r="D271">
        <v>2011</v>
      </c>
      <c r="E271">
        <v>6</v>
      </c>
      <c r="F271">
        <v>0.1878396</v>
      </c>
      <c r="G271">
        <v>0.1878396</v>
      </c>
      <c r="H271">
        <v>68.9946</v>
      </c>
      <c r="I271">
        <v>0.0327688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3.774663</v>
      </c>
      <c r="P271">
        <v>54777.92</v>
      </c>
      <c r="Q271">
        <v>9</v>
      </c>
      <c r="R271">
        <v>2725.928</v>
      </c>
      <c r="S271">
        <v>2725.928</v>
      </c>
    </row>
    <row r="272" spans="1:19" ht="12.75">
      <c r="A272" t="s">
        <v>55</v>
      </c>
      <c r="B272" t="s">
        <v>46</v>
      </c>
      <c r="C272" t="s">
        <v>13</v>
      </c>
      <c r="D272">
        <v>2011</v>
      </c>
      <c r="E272">
        <v>7</v>
      </c>
      <c r="F272">
        <v>0.274946</v>
      </c>
      <c r="G272">
        <v>0.274946</v>
      </c>
      <c r="H272">
        <v>69.8179</v>
      </c>
      <c r="I272">
        <v>0.033545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3.774663</v>
      </c>
      <c r="P272">
        <v>54777.92</v>
      </c>
      <c r="Q272">
        <v>9</v>
      </c>
      <c r="R272">
        <v>3990.017</v>
      </c>
      <c r="S272">
        <v>3990.017</v>
      </c>
    </row>
    <row r="273" spans="1:19" ht="12.75">
      <c r="A273" t="s">
        <v>55</v>
      </c>
      <c r="B273" t="s">
        <v>46</v>
      </c>
      <c r="C273" t="s">
        <v>13</v>
      </c>
      <c r="D273">
        <v>2011</v>
      </c>
      <c r="E273">
        <v>8</v>
      </c>
      <c r="F273">
        <v>0.4477787</v>
      </c>
      <c r="G273">
        <v>0.4477787</v>
      </c>
      <c r="H273">
        <v>74.9606</v>
      </c>
      <c r="I273">
        <v>0.0341829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3.774663</v>
      </c>
      <c r="P273">
        <v>54777.92</v>
      </c>
      <c r="Q273">
        <v>9</v>
      </c>
      <c r="R273">
        <v>6498.165</v>
      </c>
      <c r="S273">
        <v>6498.165</v>
      </c>
    </row>
    <row r="274" spans="1:19" ht="12.75">
      <c r="A274" t="s">
        <v>55</v>
      </c>
      <c r="B274" t="s">
        <v>46</v>
      </c>
      <c r="C274" t="s">
        <v>13</v>
      </c>
      <c r="D274">
        <v>2011</v>
      </c>
      <c r="E274">
        <v>9</v>
      </c>
      <c r="F274">
        <v>0.727178</v>
      </c>
      <c r="G274">
        <v>0.727178</v>
      </c>
      <c r="H274">
        <v>80.1742</v>
      </c>
      <c r="I274">
        <v>0.0352561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3.774663</v>
      </c>
      <c r="P274">
        <v>54777.92</v>
      </c>
      <c r="Q274">
        <v>9</v>
      </c>
      <c r="R274">
        <v>10552.81</v>
      </c>
      <c r="S274">
        <v>10552.81</v>
      </c>
    </row>
    <row r="275" spans="1:19" ht="12.75">
      <c r="A275" t="s">
        <v>55</v>
      </c>
      <c r="B275" t="s">
        <v>46</v>
      </c>
      <c r="C275" t="s">
        <v>13</v>
      </c>
      <c r="D275">
        <v>2011</v>
      </c>
      <c r="E275">
        <v>10</v>
      </c>
      <c r="F275">
        <v>1.071113</v>
      </c>
      <c r="G275">
        <v>1.071113</v>
      </c>
      <c r="H275">
        <v>84.5302</v>
      </c>
      <c r="I275">
        <v>0.0367998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3.774663</v>
      </c>
      <c r="P275">
        <v>54777.92</v>
      </c>
      <c r="Q275">
        <v>9</v>
      </c>
      <c r="R275">
        <v>15543.99</v>
      </c>
      <c r="S275">
        <v>15543.99</v>
      </c>
    </row>
    <row r="276" spans="1:19" ht="12.75">
      <c r="A276" t="s">
        <v>55</v>
      </c>
      <c r="B276" t="s">
        <v>46</v>
      </c>
      <c r="C276" t="s">
        <v>13</v>
      </c>
      <c r="D276">
        <v>2011</v>
      </c>
      <c r="E276">
        <v>11</v>
      </c>
      <c r="F276">
        <v>1.416991</v>
      </c>
      <c r="G276">
        <v>1.416991</v>
      </c>
      <c r="H276">
        <v>86.3604</v>
      </c>
      <c r="I276">
        <v>0.0371656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3.774663</v>
      </c>
      <c r="P276">
        <v>54777.92</v>
      </c>
      <c r="Q276">
        <v>9</v>
      </c>
      <c r="R276">
        <v>20563.38</v>
      </c>
      <c r="S276">
        <v>20563.38</v>
      </c>
    </row>
    <row r="277" spans="1:19" ht="12.75">
      <c r="A277" t="s">
        <v>55</v>
      </c>
      <c r="B277" t="s">
        <v>46</v>
      </c>
      <c r="C277" t="s">
        <v>13</v>
      </c>
      <c r="D277">
        <v>2011</v>
      </c>
      <c r="E277">
        <v>12</v>
      </c>
      <c r="F277">
        <v>1.705306</v>
      </c>
      <c r="G277">
        <v>1.705306</v>
      </c>
      <c r="H277">
        <v>86.8529</v>
      </c>
      <c r="I277">
        <v>0.0368926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3.774663</v>
      </c>
      <c r="P277">
        <v>54777.92</v>
      </c>
      <c r="Q277">
        <v>9</v>
      </c>
      <c r="R277">
        <v>24747.4</v>
      </c>
      <c r="S277">
        <v>24747.4</v>
      </c>
    </row>
    <row r="278" spans="1:19" ht="12.75">
      <c r="A278" t="s">
        <v>55</v>
      </c>
      <c r="B278" t="s">
        <v>46</v>
      </c>
      <c r="C278" t="s">
        <v>13</v>
      </c>
      <c r="D278">
        <v>2011</v>
      </c>
      <c r="E278">
        <v>13</v>
      </c>
      <c r="F278">
        <v>1.92051</v>
      </c>
      <c r="G278">
        <v>1.92051</v>
      </c>
      <c r="H278">
        <v>86.4331</v>
      </c>
      <c r="I278">
        <v>0.0366232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3.774663</v>
      </c>
      <c r="P278">
        <v>54777.92</v>
      </c>
      <c r="Q278">
        <v>9</v>
      </c>
      <c r="R278">
        <v>27870.44</v>
      </c>
      <c r="S278">
        <v>27870.44</v>
      </c>
    </row>
    <row r="279" spans="1:19" ht="12.75">
      <c r="A279" t="s">
        <v>55</v>
      </c>
      <c r="B279" t="s">
        <v>46</v>
      </c>
      <c r="C279" t="s">
        <v>13</v>
      </c>
      <c r="D279">
        <v>2011</v>
      </c>
      <c r="E279">
        <v>14</v>
      </c>
      <c r="F279">
        <v>1.921947</v>
      </c>
      <c r="G279">
        <v>1.589688</v>
      </c>
      <c r="H279">
        <v>86.2985</v>
      </c>
      <c r="I279">
        <v>0.0367114</v>
      </c>
      <c r="J279">
        <v>-0.3793064</v>
      </c>
      <c r="K279">
        <v>-0.3515104</v>
      </c>
      <c r="L279">
        <v>-0.3322589</v>
      </c>
      <c r="M279">
        <v>-0.3130075</v>
      </c>
      <c r="N279">
        <v>-0.2852114</v>
      </c>
      <c r="O279">
        <v>3.774663</v>
      </c>
      <c r="P279">
        <v>54777.92</v>
      </c>
      <c r="Q279">
        <v>9</v>
      </c>
      <c r="R279">
        <v>27891.29</v>
      </c>
      <c r="S279">
        <v>23069.55</v>
      </c>
    </row>
    <row r="280" spans="1:19" ht="12.75">
      <c r="A280" t="s">
        <v>55</v>
      </c>
      <c r="B280" t="s">
        <v>46</v>
      </c>
      <c r="C280" t="s">
        <v>13</v>
      </c>
      <c r="D280">
        <v>2011</v>
      </c>
      <c r="E280">
        <v>15</v>
      </c>
      <c r="F280">
        <v>1.887175</v>
      </c>
      <c r="G280">
        <v>1.538129</v>
      </c>
      <c r="H280">
        <v>86.2809</v>
      </c>
      <c r="I280">
        <v>0.0360623</v>
      </c>
      <c r="J280">
        <v>-0.3967587</v>
      </c>
      <c r="K280">
        <v>-0.3694541</v>
      </c>
      <c r="L280">
        <v>-0.3490465</v>
      </c>
      <c r="M280">
        <v>-0.3316319</v>
      </c>
      <c r="N280">
        <v>-0.3043273</v>
      </c>
      <c r="O280">
        <v>3.774663</v>
      </c>
      <c r="P280">
        <v>54777.92</v>
      </c>
      <c r="Q280">
        <v>9</v>
      </c>
      <c r="R280">
        <v>27386.69</v>
      </c>
      <c r="S280">
        <v>22321.33</v>
      </c>
    </row>
    <row r="281" spans="1:19" ht="12.75">
      <c r="A281" t="s">
        <v>55</v>
      </c>
      <c r="B281" t="s">
        <v>46</v>
      </c>
      <c r="C281" t="s">
        <v>13</v>
      </c>
      <c r="D281">
        <v>2011</v>
      </c>
      <c r="E281">
        <v>16</v>
      </c>
      <c r="F281">
        <v>1.83175</v>
      </c>
      <c r="G281">
        <v>1.46953</v>
      </c>
      <c r="H281">
        <v>86.4763</v>
      </c>
      <c r="I281">
        <v>0.0364012</v>
      </c>
      <c r="J281">
        <v>-0.4094906</v>
      </c>
      <c r="K281">
        <v>-0.3819294</v>
      </c>
      <c r="L281">
        <v>-0.36222</v>
      </c>
      <c r="M281">
        <v>-0.3437517</v>
      </c>
      <c r="N281">
        <v>-0.3161905</v>
      </c>
      <c r="O281">
        <v>3.774663</v>
      </c>
      <c r="P281">
        <v>54777.92</v>
      </c>
      <c r="Q281">
        <v>9</v>
      </c>
      <c r="R281">
        <v>26582.36</v>
      </c>
      <c r="S281">
        <v>21325.82</v>
      </c>
    </row>
    <row r="282" spans="1:19" ht="12.75">
      <c r="A282" t="s">
        <v>55</v>
      </c>
      <c r="B282" t="s">
        <v>46</v>
      </c>
      <c r="C282" t="s">
        <v>13</v>
      </c>
      <c r="D282">
        <v>2011</v>
      </c>
      <c r="E282">
        <v>17</v>
      </c>
      <c r="F282">
        <v>1.688847</v>
      </c>
      <c r="G282">
        <v>1.327543</v>
      </c>
      <c r="H282">
        <v>85.6074</v>
      </c>
      <c r="I282">
        <v>0.0363366</v>
      </c>
      <c r="J282">
        <v>-0.4192234</v>
      </c>
      <c r="K282">
        <v>-0.3917111</v>
      </c>
      <c r="L282">
        <v>-0.3613043</v>
      </c>
      <c r="M282">
        <v>-0.3536012</v>
      </c>
      <c r="N282">
        <v>-0.3260888</v>
      </c>
      <c r="O282">
        <v>3.774663</v>
      </c>
      <c r="P282">
        <v>54777.92</v>
      </c>
      <c r="Q282">
        <v>9</v>
      </c>
      <c r="R282">
        <v>24508.55</v>
      </c>
      <c r="S282">
        <v>19265.3</v>
      </c>
    </row>
    <row r="283" spans="1:19" ht="12.75">
      <c r="A283" t="s">
        <v>55</v>
      </c>
      <c r="B283" t="s">
        <v>46</v>
      </c>
      <c r="C283" t="s">
        <v>13</v>
      </c>
      <c r="D283">
        <v>2011</v>
      </c>
      <c r="E283">
        <v>18</v>
      </c>
      <c r="F283">
        <v>1.426828</v>
      </c>
      <c r="G283">
        <v>1.089763</v>
      </c>
      <c r="H283">
        <v>81.6081</v>
      </c>
      <c r="I283">
        <v>0.0355552</v>
      </c>
      <c r="J283">
        <v>-0.3826303</v>
      </c>
      <c r="K283">
        <v>-0.3557096</v>
      </c>
      <c r="L283">
        <v>-0.3370644</v>
      </c>
      <c r="M283">
        <v>-0.3184192</v>
      </c>
      <c r="N283">
        <v>-0.2914985</v>
      </c>
      <c r="O283">
        <v>3.774663</v>
      </c>
      <c r="P283">
        <v>54777.92</v>
      </c>
      <c r="Q283">
        <v>9</v>
      </c>
      <c r="R283">
        <v>20706.12</v>
      </c>
      <c r="S283">
        <v>15814.64</v>
      </c>
    </row>
    <row r="284" spans="1:19" ht="12.75">
      <c r="A284" t="s">
        <v>55</v>
      </c>
      <c r="B284" t="s">
        <v>46</v>
      </c>
      <c r="C284" t="s">
        <v>13</v>
      </c>
      <c r="D284">
        <v>2011</v>
      </c>
      <c r="E284">
        <v>19</v>
      </c>
      <c r="F284">
        <v>0.9740545</v>
      </c>
      <c r="G284">
        <v>1.103521</v>
      </c>
      <c r="H284">
        <v>77.2969</v>
      </c>
      <c r="I284">
        <v>0.0346008</v>
      </c>
      <c r="J284">
        <v>0.0851241</v>
      </c>
      <c r="K284">
        <v>0.1113221</v>
      </c>
      <c r="L284">
        <v>0.1294668</v>
      </c>
      <c r="M284">
        <v>0.1476114</v>
      </c>
      <c r="N284">
        <v>0.1738095</v>
      </c>
      <c r="O284">
        <v>3.774663</v>
      </c>
      <c r="P284">
        <v>54777.92</v>
      </c>
      <c r="Q284">
        <v>9</v>
      </c>
      <c r="R284">
        <v>14135.48</v>
      </c>
      <c r="S284">
        <v>16014.3</v>
      </c>
    </row>
    <row r="285" spans="1:19" ht="12.75">
      <c r="A285" t="s">
        <v>55</v>
      </c>
      <c r="B285" t="s">
        <v>46</v>
      </c>
      <c r="C285" t="s">
        <v>13</v>
      </c>
      <c r="D285">
        <v>2011</v>
      </c>
      <c r="E285">
        <v>20</v>
      </c>
      <c r="F285">
        <v>0.7352629</v>
      </c>
      <c r="G285">
        <v>0.823996</v>
      </c>
      <c r="H285">
        <v>74.3359</v>
      </c>
      <c r="I285">
        <v>0.0339681</v>
      </c>
      <c r="J285">
        <v>0.0415078</v>
      </c>
      <c r="K285">
        <v>0.0672268</v>
      </c>
      <c r="L285">
        <v>0.0887331</v>
      </c>
      <c r="M285">
        <v>0.1028526</v>
      </c>
      <c r="N285">
        <v>0.1285716</v>
      </c>
      <c r="O285">
        <v>3.774663</v>
      </c>
      <c r="P285">
        <v>54777.92</v>
      </c>
      <c r="Q285">
        <v>9</v>
      </c>
      <c r="R285">
        <v>10670.13</v>
      </c>
      <c r="S285">
        <v>11957.83</v>
      </c>
    </row>
    <row r="286" spans="1:19" ht="12.75">
      <c r="A286" t="s">
        <v>55</v>
      </c>
      <c r="B286" t="s">
        <v>46</v>
      </c>
      <c r="C286" t="s">
        <v>13</v>
      </c>
      <c r="D286">
        <v>2011</v>
      </c>
      <c r="E286">
        <v>21</v>
      </c>
      <c r="F286">
        <v>0.5277936</v>
      </c>
      <c r="G286">
        <v>0.5854962</v>
      </c>
      <c r="H286">
        <v>72.8282</v>
      </c>
      <c r="I286">
        <v>0.0332986</v>
      </c>
      <c r="J286">
        <v>0.0127126</v>
      </c>
      <c r="K286">
        <v>0.0379246</v>
      </c>
      <c r="L286">
        <v>0.0577027</v>
      </c>
      <c r="M286">
        <v>0.0728482</v>
      </c>
      <c r="N286">
        <v>0.0980603</v>
      </c>
      <c r="O286">
        <v>3.774663</v>
      </c>
      <c r="P286">
        <v>54777.92</v>
      </c>
      <c r="Q286">
        <v>9</v>
      </c>
      <c r="R286">
        <v>7659.341</v>
      </c>
      <c r="S286">
        <v>8496.722</v>
      </c>
    </row>
    <row r="287" spans="1:19" ht="12.75">
      <c r="A287" t="s">
        <v>55</v>
      </c>
      <c r="B287" t="s">
        <v>46</v>
      </c>
      <c r="C287" t="s">
        <v>13</v>
      </c>
      <c r="D287">
        <v>2011</v>
      </c>
      <c r="E287">
        <v>22</v>
      </c>
      <c r="F287">
        <v>0.3815545</v>
      </c>
      <c r="G287">
        <v>0.4194254</v>
      </c>
      <c r="H287">
        <v>72.22</v>
      </c>
      <c r="I287">
        <v>0.0332094</v>
      </c>
      <c r="J287">
        <v>-0.0075613</v>
      </c>
      <c r="K287">
        <v>0.0175832</v>
      </c>
      <c r="L287">
        <v>0.0378709</v>
      </c>
      <c r="M287">
        <v>0.0524133</v>
      </c>
      <c r="N287">
        <v>0.0775579</v>
      </c>
      <c r="O287">
        <v>3.774663</v>
      </c>
      <c r="P287">
        <v>54777.92</v>
      </c>
      <c r="Q287">
        <v>9</v>
      </c>
      <c r="R287">
        <v>5537.119</v>
      </c>
      <c r="S287">
        <v>6086.702</v>
      </c>
    </row>
    <row r="288" spans="1:19" ht="12.75">
      <c r="A288" t="s">
        <v>55</v>
      </c>
      <c r="B288" t="s">
        <v>46</v>
      </c>
      <c r="C288" t="s">
        <v>13</v>
      </c>
      <c r="D288">
        <v>2011</v>
      </c>
      <c r="E288">
        <v>23</v>
      </c>
      <c r="F288">
        <v>0.2877248</v>
      </c>
      <c r="G288">
        <v>0.3140371</v>
      </c>
      <c r="H288">
        <v>71.496</v>
      </c>
      <c r="I288">
        <v>0.0333171</v>
      </c>
      <c r="J288">
        <v>-0.0165968</v>
      </c>
      <c r="K288">
        <v>0.0086292</v>
      </c>
      <c r="L288">
        <v>0.0263122</v>
      </c>
      <c r="M288">
        <v>0.0435722</v>
      </c>
      <c r="N288">
        <v>0.0687983</v>
      </c>
      <c r="O288">
        <v>3.774663</v>
      </c>
      <c r="P288">
        <v>54777.92</v>
      </c>
      <c r="Q288">
        <v>9</v>
      </c>
      <c r="R288">
        <v>4175.463</v>
      </c>
      <c r="S288">
        <v>4557.306</v>
      </c>
    </row>
    <row r="289" spans="1:19" ht="12.75">
      <c r="A289" t="s">
        <v>55</v>
      </c>
      <c r="B289" t="s">
        <v>46</v>
      </c>
      <c r="C289" t="s">
        <v>13</v>
      </c>
      <c r="D289">
        <v>2011</v>
      </c>
      <c r="E289">
        <v>24</v>
      </c>
      <c r="F289">
        <v>0.2418588</v>
      </c>
      <c r="G289">
        <v>0.2625918</v>
      </c>
      <c r="H289">
        <v>71.2825</v>
      </c>
      <c r="I289">
        <v>0.0334181</v>
      </c>
      <c r="J289">
        <v>-0.0247779</v>
      </c>
      <c r="K289">
        <v>0.0005247</v>
      </c>
      <c r="L289">
        <v>0.020733</v>
      </c>
      <c r="M289">
        <v>0.0355736</v>
      </c>
      <c r="N289">
        <v>0.0608762</v>
      </c>
      <c r="O289">
        <v>3.774663</v>
      </c>
      <c r="P289">
        <v>54777.92</v>
      </c>
      <c r="Q289">
        <v>9</v>
      </c>
      <c r="R289">
        <v>3509.855</v>
      </c>
      <c r="S289">
        <v>3810.733</v>
      </c>
    </row>
    <row r="290" spans="1:19" ht="12.75">
      <c r="A290" t="s">
        <v>55</v>
      </c>
      <c r="B290" t="s">
        <v>45</v>
      </c>
      <c r="C290" t="s">
        <v>59</v>
      </c>
      <c r="D290">
        <v>2011</v>
      </c>
      <c r="E290">
        <v>1</v>
      </c>
      <c r="F290">
        <v>0.1759312</v>
      </c>
      <c r="G290">
        <v>0.1759312</v>
      </c>
      <c r="H290">
        <v>72.2315</v>
      </c>
      <c r="I290">
        <v>0.0315448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3.774663</v>
      </c>
      <c r="P290">
        <v>54777.92</v>
      </c>
      <c r="Q290">
        <v>999</v>
      </c>
      <c r="R290">
        <v>2553.114</v>
      </c>
      <c r="S290">
        <v>2553.114</v>
      </c>
    </row>
    <row r="291" spans="1:19" ht="12.75">
      <c r="A291" t="s">
        <v>55</v>
      </c>
      <c r="B291" t="s">
        <v>45</v>
      </c>
      <c r="C291" t="s">
        <v>59</v>
      </c>
      <c r="D291">
        <v>2011</v>
      </c>
      <c r="E291">
        <v>2</v>
      </c>
      <c r="F291">
        <v>0.1769217</v>
      </c>
      <c r="G291">
        <v>0.1769217</v>
      </c>
      <c r="H291">
        <v>71.6637</v>
      </c>
      <c r="I291">
        <v>0.0325225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3.774663</v>
      </c>
      <c r="P291">
        <v>54777.92</v>
      </c>
      <c r="Q291">
        <v>999</v>
      </c>
      <c r="R291">
        <v>2567.488</v>
      </c>
      <c r="S291">
        <v>2567.488</v>
      </c>
    </row>
    <row r="292" spans="1:19" ht="12.75">
      <c r="A292" t="s">
        <v>55</v>
      </c>
      <c r="B292" t="s">
        <v>45</v>
      </c>
      <c r="C292" t="s">
        <v>59</v>
      </c>
      <c r="D292">
        <v>2011</v>
      </c>
      <c r="E292">
        <v>3</v>
      </c>
      <c r="F292">
        <v>0.1750055</v>
      </c>
      <c r="G292">
        <v>0.1750055</v>
      </c>
      <c r="H292">
        <v>71.2103</v>
      </c>
      <c r="I292">
        <v>0.0335249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3.774663</v>
      </c>
      <c r="P292">
        <v>54777.92</v>
      </c>
      <c r="Q292">
        <v>999</v>
      </c>
      <c r="R292">
        <v>2539.68</v>
      </c>
      <c r="S292">
        <v>2539.68</v>
      </c>
    </row>
    <row r="293" spans="1:19" ht="12.75">
      <c r="A293" t="s">
        <v>55</v>
      </c>
      <c r="B293" t="s">
        <v>45</v>
      </c>
      <c r="C293" t="s">
        <v>59</v>
      </c>
      <c r="D293">
        <v>2011</v>
      </c>
      <c r="E293">
        <v>4</v>
      </c>
      <c r="F293">
        <v>0.1634706</v>
      </c>
      <c r="G293">
        <v>0.1634706</v>
      </c>
      <c r="H293">
        <v>70.6073</v>
      </c>
      <c r="I293">
        <v>0.0344121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3.774663</v>
      </c>
      <c r="P293">
        <v>54777.92</v>
      </c>
      <c r="Q293">
        <v>999</v>
      </c>
      <c r="R293">
        <v>2372.285</v>
      </c>
      <c r="S293">
        <v>2372.285</v>
      </c>
    </row>
    <row r="294" spans="1:19" ht="12.75">
      <c r="A294" t="s">
        <v>55</v>
      </c>
      <c r="B294" t="s">
        <v>45</v>
      </c>
      <c r="C294" t="s">
        <v>59</v>
      </c>
      <c r="D294">
        <v>2011</v>
      </c>
      <c r="E294">
        <v>5</v>
      </c>
      <c r="F294">
        <v>0.1614793</v>
      </c>
      <c r="G294">
        <v>0.1614793</v>
      </c>
      <c r="H294">
        <v>70.5066</v>
      </c>
      <c r="I294">
        <v>0.0352678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3.774663</v>
      </c>
      <c r="P294">
        <v>54777.92</v>
      </c>
      <c r="Q294">
        <v>999</v>
      </c>
      <c r="R294">
        <v>2343.387</v>
      </c>
      <c r="S294">
        <v>2343.387</v>
      </c>
    </row>
    <row r="295" spans="1:19" ht="12.75">
      <c r="A295" t="s">
        <v>55</v>
      </c>
      <c r="B295" t="s">
        <v>45</v>
      </c>
      <c r="C295" t="s">
        <v>59</v>
      </c>
      <c r="D295">
        <v>2011</v>
      </c>
      <c r="E295">
        <v>6</v>
      </c>
      <c r="F295">
        <v>0.1994618</v>
      </c>
      <c r="G295">
        <v>0.1994618</v>
      </c>
      <c r="H295">
        <v>70.4884</v>
      </c>
      <c r="I295">
        <v>0.0359071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3.774663</v>
      </c>
      <c r="P295">
        <v>54777.92</v>
      </c>
      <c r="Q295">
        <v>999</v>
      </c>
      <c r="R295">
        <v>2894.589</v>
      </c>
      <c r="S295">
        <v>2894.589</v>
      </c>
    </row>
    <row r="296" spans="1:19" ht="12.75">
      <c r="A296" t="s">
        <v>55</v>
      </c>
      <c r="B296" t="s">
        <v>45</v>
      </c>
      <c r="C296" t="s">
        <v>59</v>
      </c>
      <c r="D296">
        <v>2011</v>
      </c>
      <c r="E296">
        <v>7</v>
      </c>
      <c r="F296">
        <v>0.296361</v>
      </c>
      <c r="G296">
        <v>0.296361</v>
      </c>
      <c r="H296">
        <v>71.0454</v>
      </c>
      <c r="I296">
        <v>0.0371493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3.774663</v>
      </c>
      <c r="P296">
        <v>54777.92</v>
      </c>
      <c r="Q296">
        <v>999</v>
      </c>
      <c r="R296">
        <v>4300.792</v>
      </c>
      <c r="S296">
        <v>4300.792</v>
      </c>
    </row>
    <row r="297" spans="1:19" ht="12.75">
      <c r="A297" t="s">
        <v>55</v>
      </c>
      <c r="B297" t="s">
        <v>45</v>
      </c>
      <c r="C297" t="s">
        <v>59</v>
      </c>
      <c r="D297">
        <v>2011</v>
      </c>
      <c r="E297">
        <v>8</v>
      </c>
      <c r="F297">
        <v>0.4797992</v>
      </c>
      <c r="G297">
        <v>0.4797992</v>
      </c>
      <c r="H297">
        <v>74.5663</v>
      </c>
      <c r="I297">
        <v>0.0378698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3.774663</v>
      </c>
      <c r="P297">
        <v>54777.92</v>
      </c>
      <c r="Q297">
        <v>999</v>
      </c>
      <c r="R297">
        <v>6962.846</v>
      </c>
      <c r="S297">
        <v>6962.846</v>
      </c>
    </row>
    <row r="298" spans="1:19" ht="12.75">
      <c r="A298" t="s">
        <v>55</v>
      </c>
      <c r="B298" t="s">
        <v>45</v>
      </c>
      <c r="C298" t="s">
        <v>59</v>
      </c>
      <c r="D298">
        <v>2011</v>
      </c>
      <c r="E298">
        <v>9</v>
      </c>
      <c r="F298">
        <v>0.7605129</v>
      </c>
      <c r="G298">
        <v>0.7605129</v>
      </c>
      <c r="H298">
        <v>78.428</v>
      </c>
      <c r="I298">
        <v>0.0389385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3.774663</v>
      </c>
      <c r="P298">
        <v>54777.92</v>
      </c>
      <c r="Q298">
        <v>999</v>
      </c>
      <c r="R298">
        <v>11036.56</v>
      </c>
      <c r="S298">
        <v>11036.56</v>
      </c>
    </row>
    <row r="299" spans="1:19" ht="12.75">
      <c r="A299" t="s">
        <v>55</v>
      </c>
      <c r="B299" t="s">
        <v>45</v>
      </c>
      <c r="C299" t="s">
        <v>59</v>
      </c>
      <c r="D299">
        <v>2011</v>
      </c>
      <c r="E299">
        <v>10</v>
      </c>
      <c r="F299">
        <v>1.091382</v>
      </c>
      <c r="G299">
        <v>1.091382</v>
      </c>
      <c r="H299">
        <v>82.1286</v>
      </c>
      <c r="I299">
        <v>0.0399455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3.774663</v>
      </c>
      <c r="P299">
        <v>54777.92</v>
      </c>
      <c r="Q299">
        <v>999</v>
      </c>
      <c r="R299">
        <v>15838.13</v>
      </c>
      <c r="S299">
        <v>15838.13</v>
      </c>
    </row>
    <row r="300" spans="1:19" ht="12.75">
      <c r="A300" t="s">
        <v>55</v>
      </c>
      <c r="B300" t="s">
        <v>45</v>
      </c>
      <c r="C300" t="s">
        <v>59</v>
      </c>
      <c r="D300">
        <v>2011</v>
      </c>
      <c r="E300">
        <v>11</v>
      </c>
      <c r="F300">
        <v>1.422468</v>
      </c>
      <c r="G300">
        <v>1.422468</v>
      </c>
      <c r="H300">
        <v>84.6812</v>
      </c>
      <c r="I300">
        <v>0.039725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3.774663</v>
      </c>
      <c r="P300">
        <v>54777.92</v>
      </c>
      <c r="Q300">
        <v>999</v>
      </c>
      <c r="R300">
        <v>20642.86</v>
      </c>
      <c r="S300">
        <v>20642.86</v>
      </c>
    </row>
    <row r="301" spans="1:19" ht="12.75">
      <c r="A301" t="s">
        <v>55</v>
      </c>
      <c r="B301" t="s">
        <v>45</v>
      </c>
      <c r="C301" t="s">
        <v>59</v>
      </c>
      <c r="D301">
        <v>2011</v>
      </c>
      <c r="E301">
        <v>12</v>
      </c>
      <c r="F301">
        <v>1.704108</v>
      </c>
      <c r="G301">
        <v>1.704108</v>
      </c>
      <c r="H301">
        <v>86.014</v>
      </c>
      <c r="I301">
        <v>0.0395661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3.774663</v>
      </c>
      <c r="P301">
        <v>54777.92</v>
      </c>
      <c r="Q301">
        <v>999</v>
      </c>
      <c r="R301">
        <v>24730.02</v>
      </c>
      <c r="S301">
        <v>24730.02</v>
      </c>
    </row>
    <row r="302" spans="1:19" ht="12.75">
      <c r="A302" t="s">
        <v>55</v>
      </c>
      <c r="B302" t="s">
        <v>45</v>
      </c>
      <c r="C302" t="s">
        <v>59</v>
      </c>
      <c r="D302">
        <v>2011</v>
      </c>
      <c r="E302">
        <v>13</v>
      </c>
      <c r="F302">
        <v>1.918916</v>
      </c>
      <c r="G302">
        <v>1.918916</v>
      </c>
      <c r="H302">
        <v>86.1618</v>
      </c>
      <c r="I302">
        <v>0.0389746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3.774663</v>
      </c>
      <c r="P302">
        <v>54777.92</v>
      </c>
      <c r="Q302">
        <v>999</v>
      </c>
      <c r="R302">
        <v>27847.31</v>
      </c>
      <c r="S302">
        <v>27847.31</v>
      </c>
    </row>
    <row r="303" spans="1:19" ht="12.75">
      <c r="A303" t="s">
        <v>55</v>
      </c>
      <c r="B303" t="s">
        <v>45</v>
      </c>
      <c r="C303" t="s">
        <v>59</v>
      </c>
      <c r="D303">
        <v>2011</v>
      </c>
      <c r="E303">
        <v>14</v>
      </c>
      <c r="F303">
        <v>1.910592</v>
      </c>
      <c r="G303">
        <v>1.580913</v>
      </c>
      <c r="H303">
        <v>86.3013</v>
      </c>
      <c r="I303">
        <v>0.0386036</v>
      </c>
      <c r="J303">
        <v>-0.3791509</v>
      </c>
      <c r="K303">
        <v>-0.3499222</v>
      </c>
      <c r="L303">
        <v>-0.3296784</v>
      </c>
      <c r="M303">
        <v>-0.3094347</v>
      </c>
      <c r="N303">
        <v>-0.2802059</v>
      </c>
      <c r="O303">
        <v>3.774663</v>
      </c>
      <c r="P303">
        <v>54777.92</v>
      </c>
      <c r="Q303">
        <v>999</v>
      </c>
      <c r="R303">
        <v>27726.51</v>
      </c>
      <c r="S303">
        <v>22942.21</v>
      </c>
    </row>
    <row r="304" spans="1:19" ht="12.75">
      <c r="A304" t="s">
        <v>55</v>
      </c>
      <c r="B304" t="s">
        <v>45</v>
      </c>
      <c r="C304" t="s">
        <v>59</v>
      </c>
      <c r="D304">
        <v>2011</v>
      </c>
      <c r="E304">
        <v>15</v>
      </c>
      <c r="F304">
        <v>1.860741</v>
      </c>
      <c r="G304">
        <v>1.515478</v>
      </c>
      <c r="H304">
        <v>86.3126</v>
      </c>
      <c r="I304">
        <v>0.0374753</v>
      </c>
      <c r="J304">
        <v>-0.3953897</v>
      </c>
      <c r="K304">
        <v>-0.3670153</v>
      </c>
      <c r="L304">
        <v>-0.3452634</v>
      </c>
      <c r="M304">
        <v>-0.3277112</v>
      </c>
      <c r="N304">
        <v>-0.2993368</v>
      </c>
      <c r="O304">
        <v>3.774663</v>
      </c>
      <c r="P304">
        <v>54777.92</v>
      </c>
      <c r="Q304">
        <v>999</v>
      </c>
      <c r="R304">
        <v>27003.08</v>
      </c>
      <c r="S304">
        <v>21992.62</v>
      </c>
    </row>
    <row r="305" spans="1:19" ht="12.75">
      <c r="A305" t="s">
        <v>55</v>
      </c>
      <c r="B305" t="s">
        <v>45</v>
      </c>
      <c r="C305" t="s">
        <v>59</v>
      </c>
      <c r="D305">
        <v>2011</v>
      </c>
      <c r="E305">
        <v>16</v>
      </c>
      <c r="F305">
        <v>1.785332</v>
      </c>
      <c r="G305">
        <v>1.429588</v>
      </c>
      <c r="H305">
        <v>84.9118</v>
      </c>
      <c r="I305">
        <v>0.0370084</v>
      </c>
      <c r="J305">
        <v>-0.4040768</v>
      </c>
      <c r="K305">
        <v>-0.3760559</v>
      </c>
      <c r="L305">
        <v>-0.3557434</v>
      </c>
      <c r="M305">
        <v>-0.3372415</v>
      </c>
      <c r="N305">
        <v>-0.3092206</v>
      </c>
      <c r="O305">
        <v>3.774663</v>
      </c>
      <c r="P305">
        <v>54777.92</v>
      </c>
      <c r="Q305">
        <v>999</v>
      </c>
      <c r="R305">
        <v>25908.73</v>
      </c>
      <c r="S305">
        <v>20746.19</v>
      </c>
    </row>
    <row r="306" spans="1:19" ht="12.75">
      <c r="A306" t="s">
        <v>55</v>
      </c>
      <c r="B306" t="s">
        <v>45</v>
      </c>
      <c r="C306" t="s">
        <v>59</v>
      </c>
      <c r="D306">
        <v>2011</v>
      </c>
      <c r="E306">
        <v>17</v>
      </c>
      <c r="F306">
        <v>1.629105</v>
      </c>
      <c r="G306">
        <v>1.277088</v>
      </c>
      <c r="H306">
        <v>83.1372</v>
      </c>
      <c r="I306">
        <v>0.0359809</v>
      </c>
      <c r="J306">
        <v>-0.4084243</v>
      </c>
      <c r="K306">
        <v>-0.3811813</v>
      </c>
      <c r="L306">
        <v>-0.352017</v>
      </c>
      <c r="M306">
        <v>-0.3434445</v>
      </c>
      <c r="N306">
        <v>-0.3162015</v>
      </c>
      <c r="O306">
        <v>3.774663</v>
      </c>
      <c r="P306">
        <v>54777.92</v>
      </c>
      <c r="Q306">
        <v>999</v>
      </c>
      <c r="R306">
        <v>23641.57</v>
      </c>
      <c r="S306">
        <v>18533.1</v>
      </c>
    </row>
    <row r="307" spans="1:19" ht="12.75">
      <c r="A307" t="s">
        <v>55</v>
      </c>
      <c r="B307" t="s">
        <v>45</v>
      </c>
      <c r="C307" t="s">
        <v>59</v>
      </c>
      <c r="D307">
        <v>2011</v>
      </c>
      <c r="E307">
        <v>18</v>
      </c>
      <c r="F307">
        <v>1.371866</v>
      </c>
      <c r="G307">
        <v>1.045072</v>
      </c>
      <c r="H307">
        <v>81.0648</v>
      </c>
      <c r="I307">
        <v>0.0353578</v>
      </c>
      <c r="J307">
        <v>-0.3721068</v>
      </c>
      <c r="K307">
        <v>-0.3453356</v>
      </c>
      <c r="L307">
        <v>-0.3267939</v>
      </c>
      <c r="M307">
        <v>-0.3082522</v>
      </c>
      <c r="N307">
        <v>-0.2814811</v>
      </c>
      <c r="O307">
        <v>3.774663</v>
      </c>
      <c r="P307">
        <v>54777.92</v>
      </c>
      <c r="Q307">
        <v>999</v>
      </c>
      <c r="R307">
        <v>19908.51</v>
      </c>
      <c r="S307">
        <v>15166.08</v>
      </c>
    </row>
    <row r="308" spans="1:19" ht="12.75">
      <c r="A308" t="s">
        <v>55</v>
      </c>
      <c r="B308" t="s">
        <v>45</v>
      </c>
      <c r="C308" t="s">
        <v>59</v>
      </c>
      <c r="D308">
        <v>2011</v>
      </c>
      <c r="E308">
        <v>19</v>
      </c>
      <c r="F308">
        <v>0.9426762</v>
      </c>
      <c r="G308">
        <v>1.069564</v>
      </c>
      <c r="H308">
        <v>78.3046</v>
      </c>
      <c r="I308">
        <v>0.0347561</v>
      </c>
      <c r="J308">
        <v>0.0823462</v>
      </c>
      <c r="K308">
        <v>0.1086619</v>
      </c>
      <c r="L308">
        <v>0.126888</v>
      </c>
      <c r="M308">
        <v>0.1451141</v>
      </c>
      <c r="N308">
        <v>0.1714297</v>
      </c>
      <c r="O308">
        <v>3.774663</v>
      </c>
      <c r="P308">
        <v>54777.92</v>
      </c>
      <c r="Q308">
        <v>999</v>
      </c>
      <c r="R308">
        <v>13680.12</v>
      </c>
      <c r="S308">
        <v>15521.52</v>
      </c>
    </row>
    <row r="309" spans="1:19" ht="12.75">
      <c r="A309" t="s">
        <v>55</v>
      </c>
      <c r="B309" t="s">
        <v>45</v>
      </c>
      <c r="C309" t="s">
        <v>59</v>
      </c>
      <c r="D309">
        <v>2011</v>
      </c>
      <c r="E309">
        <v>20</v>
      </c>
      <c r="F309">
        <v>0.7170052</v>
      </c>
      <c r="G309">
        <v>0.8045804</v>
      </c>
      <c r="H309">
        <v>75.6809</v>
      </c>
      <c r="I309">
        <v>0.0342929</v>
      </c>
      <c r="J309">
        <v>0.0401973</v>
      </c>
      <c r="K309">
        <v>0.0661622</v>
      </c>
      <c r="L309">
        <v>0.0875752</v>
      </c>
      <c r="M309">
        <v>0.1021286</v>
      </c>
      <c r="N309">
        <v>0.1280934</v>
      </c>
      <c r="O309">
        <v>3.774663</v>
      </c>
      <c r="P309">
        <v>54777.92</v>
      </c>
      <c r="Q309">
        <v>999</v>
      </c>
      <c r="R309">
        <v>10405.18</v>
      </c>
      <c r="S309">
        <v>11676.07</v>
      </c>
    </row>
    <row r="310" spans="1:19" ht="12.75">
      <c r="A310" t="s">
        <v>55</v>
      </c>
      <c r="B310" t="s">
        <v>45</v>
      </c>
      <c r="C310" t="s">
        <v>59</v>
      </c>
      <c r="D310">
        <v>2011</v>
      </c>
      <c r="E310">
        <v>21</v>
      </c>
      <c r="F310">
        <v>0.5195796</v>
      </c>
      <c r="G310">
        <v>0.5769041</v>
      </c>
      <c r="H310">
        <v>74.6423</v>
      </c>
      <c r="I310">
        <v>0.0338916</v>
      </c>
      <c r="J310">
        <v>0.0116884</v>
      </c>
      <c r="K310">
        <v>0.0373494</v>
      </c>
      <c r="L310">
        <v>0.0573245</v>
      </c>
      <c r="M310">
        <v>0.072895</v>
      </c>
      <c r="N310">
        <v>0.098556</v>
      </c>
      <c r="O310">
        <v>3.774663</v>
      </c>
      <c r="P310">
        <v>54777.92</v>
      </c>
      <c r="Q310">
        <v>999</v>
      </c>
      <c r="R310">
        <v>7540.139</v>
      </c>
      <c r="S310">
        <v>8372.032</v>
      </c>
    </row>
    <row r="311" spans="1:19" ht="12.75">
      <c r="A311" t="s">
        <v>55</v>
      </c>
      <c r="B311" t="s">
        <v>45</v>
      </c>
      <c r="C311" t="s">
        <v>59</v>
      </c>
      <c r="D311">
        <v>2011</v>
      </c>
      <c r="E311">
        <v>22</v>
      </c>
      <c r="F311">
        <v>0.3803785</v>
      </c>
      <c r="G311">
        <v>0.4181373</v>
      </c>
      <c r="H311">
        <v>73.6125</v>
      </c>
      <c r="I311">
        <v>0.0339807</v>
      </c>
      <c r="J311">
        <v>-0.00864</v>
      </c>
      <c r="K311">
        <v>0.0170885</v>
      </c>
      <c r="L311">
        <v>0.0377588</v>
      </c>
      <c r="M311">
        <v>0.0527275</v>
      </c>
      <c r="N311">
        <v>0.078456</v>
      </c>
      <c r="O311">
        <v>3.774663</v>
      </c>
      <c r="P311">
        <v>54777.92</v>
      </c>
      <c r="Q311">
        <v>999</v>
      </c>
      <c r="R311">
        <v>5520.053</v>
      </c>
      <c r="S311">
        <v>6068.009</v>
      </c>
    </row>
    <row r="312" spans="1:19" ht="12.75">
      <c r="A312" t="s">
        <v>55</v>
      </c>
      <c r="B312" t="s">
        <v>45</v>
      </c>
      <c r="C312" t="s">
        <v>59</v>
      </c>
      <c r="D312">
        <v>2011</v>
      </c>
      <c r="E312">
        <v>23</v>
      </c>
      <c r="F312">
        <v>0.2906897</v>
      </c>
      <c r="G312">
        <v>0.3169429</v>
      </c>
      <c r="H312">
        <v>72.8224</v>
      </c>
      <c r="I312">
        <v>0.0343174</v>
      </c>
      <c r="J312">
        <v>-0.0178824</v>
      </c>
      <c r="K312">
        <v>0.0081011</v>
      </c>
      <c r="L312">
        <v>0.0262532</v>
      </c>
      <c r="M312">
        <v>0.0440932</v>
      </c>
      <c r="N312">
        <v>0.0700766</v>
      </c>
      <c r="O312">
        <v>3.774663</v>
      </c>
      <c r="P312">
        <v>54777.92</v>
      </c>
      <c r="Q312">
        <v>999</v>
      </c>
      <c r="R312">
        <v>4218.489</v>
      </c>
      <c r="S312">
        <v>4599.476</v>
      </c>
    </row>
    <row r="313" spans="1:19" ht="12.75">
      <c r="A313" t="s">
        <v>55</v>
      </c>
      <c r="B313" t="s">
        <v>45</v>
      </c>
      <c r="C313" t="s">
        <v>59</v>
      </c>
      <c r="D313">
        <v>2011</v>
      </c>
      <c r="E313">
        <v>24</v>
      </c>
      <c r="F313">
        <v>0.2462644</v>
      </c>
      <c r="G313">
        <v>0.2669039</v>
      </c>
      <c r="H313">
        <v>72.2535</v>
      </c>
      <c r="I313">
        <v>0.0347629</v>
      </c>
      <c r="J313">
        <v>-0.0266398</v>
      </c>
      <c r="K313">
        <v>-0.000319</v>
      </c>
      <c r="L313">
        <v>0.0206395</v>
      </c>
      <c r="M313">
        <v>0.0361404</v>
      </c>
      <c r="N313">
        <v>0.0624612</v>
      </c>
      <c r="O313">
        <v>3.774663</v>
      </c>
      <c r="P313">
        <v>54777.92</v>
      </c>
      <c r="Q313">
        <v>999</v>
      </c>
      <c r="R313">
        <v>3573.789</v>
      </c>
      <c r="S313">
        <v>3873.31</v>
      </c>
    </row>
    <row r="314" spans="1:19" ht="12.75">
      <c r="A314" t="s">
        <v>55</v>
      </c>
      <c r="B314" t="s">
        <v>46</v>
      </c>
      <c r="C314" t="s">
        <v>59</v>
      </c>
      <c r="D314">
        <v>2011</v>
      </c>
      <c r="E314">
        <v>1</v>
      </c>
      <c r="F314">
        <v>0.0863714</v>
      </c>
      <c r="G314">
        <v>0.0863714</v>
      </c>
      <c r="H314">
        <v>69.0224</v>
      </c>
      <c r="I314">
        <v>0.0259416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3.774663</v>
      </c>
      <c r="P314">
        <v>54777.92</v>
      </c>
      <c r="Q314">
        <v>999</v>
      </c>
      <c r="R314">
        <v>1253.422</v>
      </c>
      <c r="S314">
        <v>1253.422</v>
      </c>
    </row>
    <row r="315" spans="1:19" ht="12.75">
      <c r="A315" t="s">
        <v>55</v>
      </c>
      <c r="B315" t="s">
        <v>46</v>
      </c>
      <c r="C315" t="s">
        <v>59</v>
      </c>
      <c r="D315">
        <v>2011</v>
      </c>
      <c r="E315">
        <v>2</v>
      </c>
      <c r="F315">
        <v>0.0779533</v>
      </c>
      <c r="G315">
        <v>0.0779533</v>
      </c>
      <c r="H315">
        <v>68.5127</v>
      </c>
      <c r="I315">
        <v>0.0258922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3.774663</v>
      </c>
      <c r="P315">
        <v>54777.92</v>
      </c>
      <c r="Q315">
        <v>999</v>
      </c>
      <c r="R315">
        <v>1131.258</v>
      </c>
      <c r="S315">
        <v>1131.258</v>
      </c>
    </row>
    <row r="316" spans="1:19" ht="12.75">
      <c r="A316" t="s">
        <v>55</v>
      </c>
      <c r="B316" t="s">
        <v>46</v>
      </c>
      <c r="C316" t="s">
        <v>59</v>
      </c>
      <c r="D316">
        <v>2011</v>
      </c>
      <c r="E316">
        <v>3</v>
      </c>
      <c r="F316">
        <v>0.0671372</v>
      </c>
      <c r="G316">
        <v>0.0671372</v>
      </c>
      <c r="H316">
        <v>68.0476</v>
      </c>
      <c r="I316">
        <v>0.0258683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3.774663</v>
      </c>
      <c r="P316">
        <v>54777.92</v>
      </c>
      <c r="Q316">
        <v>999</v>
      </c>
      <c r="R316">
        <v>974.2957</v>
      </c>
      <c r="S316">
        <v>974.2957</v>
      </c>
    </row>
    <row r="317" spans="1:19" ht="12.75">
      <c r="A317" t="s">
        <v>55</v>
      </c>
      <c r="B317" t="s">
        <v>46</v>
      </c>
      <c r="C317" t="s">
        <v>59</v>
      </c>
      <c r="D317">
        <v>2011</v>
      </c>
      <c r="E317">
        <v>4</v>
      </c>
      <c r="F317">
        <v>0.0637563</v>
      </c>
      <c r="G317">
        <v>0.0637563</v>
      </c>
      <c r="H317">
        <v>67.5992</v>
      </c>
      <c r="I317">
        <v>0.0258273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3.774663</v>
      </c>
      <c r="P317">
        <v>54777.92</v>
      </c>
      <c r="Q317">
        <v>999</v>
      </c>
      <c r="R317">
        <v>925.2308</v>
      </c>
      <c r="S317">
        <v>925.2308</v>
      </c>
    </row>
    <row r="318" spans="1:19" ht="12.75">
      <c r="A318" t="s">
        <v>55</v>
      </c>
      <c r="B318" t="s">
        <v>46</v>
      </c>
      <c r="C318" t="s">
        <v>59</v>
      </c>
      <c r="D318">
        <v>2011</v>
      </c>
      <c r="E318">
        <v>5</v>
      </c>
      <c r="F318">
        <v>0.0716815</v>
      </c>
      <c r="G318">
        <v>0.0716815</v>
      </c>
      <c r="H318">
        <v>67.4823</v>
      </c>
      <c r="I318">
        <v>0.0258013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3.774663</v>
      </c>
      <c r="P318">
        <v>54777.92</v>
      </c>
      <c r="Q318">
        <v>999</v>
      </c>
      <c r="R318">
        <v>1040.241</v>
      </c>
      <c r="S318">
        <v>1040.241</v>
      </c>
    </row>
    <row r="319" spans="1:19" ht="12.75">
      <c r="A319" t="s">
        <v>55</v>
      </c>
      <c r="B319" t="s">
        <v>46</v>
      </c>
      <c r="C319" t="s">
        <v>59</v>
      </c>
      <c r="D319">
        <v>2011</v>
      </c>
      <c r="E319">
        <v>6</v>
      </c>
      <c r="F319">
        <v>0.0995008</v>
      </c>
      <c r="G319">
        <v>0.0995008</v>
      </c>
      <c r="H319">
        <v>67.2192</v>
      </c>
      <c r="I319">
        <v>0.0258667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3.774663</v>
      </c>
      <c r="P319">
        <v>54777.92</v>
      </c>
      <c r="Q319">
        <v>999</v>
      </c>
      <c r="R319">
        <v>1443.956</v>
      </c>
      <c r="S319">
        <v>1443.956</v>
      </c>
    </row>
    <row r="320" spans="1:19" ht="12.75">
      <c r="A320" t="s">
        <v>55</v>
      </c>
      <c r="B320" t="s">
        <v>46</v>
      </c>
      <c r="C320" t="s">
        <v>59</v>
      </c>
      <c r="D320">
        <v>2011</v>
      </c>
      <c r="E320">
        <v>7</v>
      </c>
      <c r="F320">
        <v>0.1565236</v>
      </c>
      <c r="G320">
        <v>0.1565236</v>
      </c>
      <c r="H320">
        <v>67.43</v>
      </c>
      <c r="I320">
        <v>0.0261356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3.774663</v>
      </c>
      <c r="P320">
        <v>54777.92</v>
      </c>
      <c r="Q320">
        <v>999</v>
      </c>
      <c r="R320">
        <v>2271.471</v>
      </c>
      <c r="S320">
        <v>2271.471</v>
      </c>
    </row>
    <row r="321" spans="1:19" ht="12.75">
      <c r="A321" t="s">
        <v>55</v>
      </c>
      <c r="B321" t="s">
        <v>46</v>
      </c>
      <c r="C321" t="s">
        <v>59</v>
      </c>
      <c r="D321">
        <v>2011</v>
      </c>
      <c r="E321">
        <v>8</v>
      </c>
      <c r="F321">
        <v>0.2623596</v>
      </c>
      <c r="G321">
        <v>0.2623596</v>
      </c>
      <c r="H321">
        <v>71.0886</v>
      </c>
      <c r="I321">
        <v>0.0266595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3.774663</v>
      </c>
      <c r="P321">
        <v>54777.92</v>
      </c>
      <c r="Q321">
        <v>999</v>
      </c>
      <c r="R321">
        <v>3807.363</v>
      </c>
      <c r="S321">
        <v>3807.363</v>
      </c>
    </row>
    <row r="322" spans="1:19" ht="12.75">
      <c r="A322" t="s">
        <v>55</v>
      </c>
      <c r="B322" t="s">
        <v>46</v>
      </c>
      <c r="C322" t="s">
        <v>59</v>
      </c>
      <c r="D322">
        <v>2011</v>
      </c>
      <c r="E322">
        <v>9</v>
      </c>
      <c r="F322">
        <v>0.4484574</v>
      </c>
      <c r="G322">
        <v>0.4484574</v>
      </c>
      <c r="H322">
        <v>76.217</v>
      </c>
      <c r="I322">
        <v>0.027651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3.774663</v>
      </c>
      <c r="P322">
        <v>54777.92</v>
      </c>
      <c r="Q322">
        <v>999</v>
      </c>
      <c r="R322">
        <v>6508.015</v>
      </c>
      <c r="S322">
        <v>6508.015</v>
      </c>
    </row>
    <row r="323" spans="1:19" ht="12.75">
      <c r="A323" t="s">
        <v>55</v>
      </c>
      <c r="B323" t="s">
        <v>46</v>
      </c>
      <c r="C323" t="s">
        <v>59</v>
      </c>
      <c r="D323">
        <v>2011</v>
      </c>
      <c r="E323">
        <v>10</v>
      </c>
      <c r="F323">
        <v>0.7230805</v>
      </c>
      <c r="G323">
        <v>0.7230805</v>
      </c>
      <c r="H323">
        <v>80.6784</v>
      </c>
      <c r="I323">
        <v>0.0291845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3.774663</v>
      </c>
      <c r="P323">
        <v>54777.92</v>
      </c>
      <c r="Q323">
        <v>999</v>
      </c>
      <c r="R323">
        <v>10493.34</v>
      </c>
      <c r="S323">
        <v>10493.34</v>
      </c>
    </row>
    <row r="324" spans="1:19" ht="12.75">
      <c r="A324" t="s">
        <v>55</v>
      </c>
      <c r="B324" t="s">
        <v>46</v>
      </c>
      <c r="C324" t="s">
        <v>59</v>
      </c>
      <c r="D324">
        <v>2011</v>
      </c>
      <c r="E324">
        <v>11</v>
      </c>
      <c r="F324">
        <v>1.05456</v>
      </c>
      <c r="G324">
        <v>1.05456</v>
      </c>
      <c r="H324">
        <v>84.0439</v>
      </c>
      <c r="I324">
        <v>0.0308106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3.774663</v>
      </c>
      <c r="P324">
        <v>54777.92</v>
      </c>
      <c r="Q324">
        <v>999</v>
      </c>
      <c r="R324">
        <v>15303.77</v>
      </c>
      <c r="S324">
        <v>15303.77</v>
      </c>
    </row>
    <row r="325" spans="1:19" ht="12.75">
      <c r="A325" t="s">
        <v>55</v>
      </c>
      <c r="B325" t="s">
        <v>46</v>
      </c>
      <c r="C325" t="s">
        <v>59</v>
      </c>
      <c r="D325">
        <v>2011</v>
      </c>
      <c r="E325">
        <v>12</v>
      </c>
      <c r="F325">
        <v>1.374157</v>
      </c>
      <c r="G325">
        <v>1.374157</v>
      </c>
      <c r="H325">
        <v>84.3093</v>
      </c>
      <c r="I325">
        <v>0.0322263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3.774663</v>
      </c>
      <c r="P325">
        <v>54777.92</v>
      </c>
      <c r="Q325">
        <v>999</v>
      </c>
      <c r="R325">
        <v>19941.77</v>
      </c>
      <c r="S325">
        <v>19941.77</v>
      </c>
    </row>
    <row r="326" spans="1:19" ht="12.75">
      <c r="A326" t="s">
        <v>55</v>
      </c>
      <c r="B326" t="s">
        <v>46</v>
      </c>
      <c r="C326" t="s">
        <v>59</v>
      </c>
      <c r="D326">
        <v>2011</v>
      </c>
      <c r="E326">
        <v>13</v>
      </c>
      <c r="F326">
        <v>1.647213</v>
      </c>
      <c r="G326">
        <v>1.647213</v>
      </c>
      <c r="H326">
        <v>83.7501</v>
      </c>
      <c r="I326">
        <v>0.0333675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3.774663</v>
      </c>
      <c r="P326">
        <v>54777.92</v>
      </c>
      <c r="Q326">
        <v>999</v>
      </c>
      <c r="R326">
        <v>23904.35</v>
      </c>
      <c r="S326">
        <v>23904.35</v>
      </c>
    </row>
    <row r="327" spans="1:19" ht="12.75">
      <c r="A327" t="s">
        <v>55</v>
      </c>
      <c r="B327" t="s">
        <v>46</v>
      </c>
      <c r="C327" t="s">
        <v>59</v>
      </c>
      <c r="D327">
        <v>2011</v>
      </c>
      <c r="E327">
        <v>14</v>
      </c>
      <c r="F327">
        <v>1.660922</v>
      </c>
      <c r="G327">
        <v>1.358743</v>
      </c>
      <c r="H327">
        <v>83.2495</v>
      </c>
      <c r="I327">
        <v>0.0334162</v>
      </c>
      <c r="J327">
        <v>-0.3450037</v>
      </c>
      <c r="K327">
        <v>-0.3197026</v>
      </c>
      <c r="L327">
        <v>-0.3021791</v>
      </c>
      <c r="M327">
        <v>-0.2846556</v>
      </c>
      <c r="N327">
        <v>-0.2593545</v>
      </c>
      <c r="O327">
        <v>3.774663</v>
      </c>
      <c r="P327">
        <v>54777.92</v>
      </c>
      <c r="Q327">
        <v>999</v>
      </c>
      <c r="R327">
        <v>24103.31</v>
      </c>
      <c r="S327">
        <v>19718.08</v>
      </c>
    </row>
    <row r="328" spans="1:19" ht="12.75">
      <c r="A328" t="s">
        <v>55</v>
      </c>
      <c r="B328" t="s">
        <v>46</v>
      </c>
      <c r="C328" t="s">
        <v>59</v>
      </c>
      <c r="D328">
        <v>2011</v>
      </c>
      <c r="E328">
        <v>15</v>
      </c>
      <c r="F328">
        <v>1.630013</v>
      </c>
      <c r="G328">
        <v>1.313576</v>
      </c>
      <c r="H328">
        <v>82.8218</v>
      </c>
      <c r="I328">
        <v>0.0326367</v>
      </c>
      <c r="J328">
        <v>-0.3599083</v>
      </c>
      <c r="K328">
        <v>-0.3351974</v>
      </c>
      <c r="L328">
        <v>-0.316437</v>
      </c>
      <c r="M328">
        <v>-0.300968</v>
      </c>
      <c r="N328">
        <v>-0.2762571</v>
      </c>
      <c r="O328">
        <v>3.774663</v>
      </c>
      <c r="P328">
        <v>54777.92</v>
      </c>
      <c r="Q328">
        <v>999</v>
      </c>
      <c r="R328">
        <v>23654.75</v>
      </c>
      <c r="S328">
        <v>19062.62</v>
      </c>
    </row>
    <row r="329" spans="1:19" ht="12.75">
      <c r="A329" t="s">
        <v>55</v>
      </c>
      <c r="B329" t="s">
        <v>46</v>
      </c>
      <c r="C329" t="s">
        <v>59</v>
      </c>
      <c r="D329">
        <v>2011</v>
      </c>
      <c r="E329">
        <v>16</v>
      </c>
      <c r="F329">
        <v>1.576811</v>
      </c>
      <c r="G329">
        <v>1.250333</v>
      </c>
      <c r="H329">
        <v>82.3258</v>
      </c>
      <c r="I329">
        <v>0.032331</v>
      </c>
      <c r="J329">
        <v>-0.3688375</v>
      </c>
      <c r="K329">
        <v>-0.3443581</v>
      </c>
      <c r="L329">
        <v>-0.3264778</v>
      </c>
      <c r="M329">
        <v>-0.3104493</v>
      </c>
      <c r="N329">
        <v>-0.2859698</v>
      </c>
      <c r="O329">
        <v>3.774663</v>
      </c>
      <c r="P329">
        <v>54777.92</v>
      </c>
      <c r="Q329">
        <v>999</v>
      </c>
      <c r="R329">
        <v>22882.68</v>
      </c>
      <c r="S329">
        <v>18144.84</v>
      </c>
    </row>
    <row r="330" spans="1:19" ht="12.75">
      <c r="A330" t="s">
        <v>55</v>
      </c>
      <c r="B330" t="s">
        <v>46</v>
      </c>
      <c r="C330" t="s">
        <v>59</v>
      </c>
      <c r="D330">
        <v>2011</v>
      </c>
      <c r="E330">
        <v>17</v>
      </c>
      <c r="F330">
        <v>1.446312</v>
      </c>
      <c r="G330">
        <v>1.123442</v>
      </c>
      <c r="H330">
        <v>80.7605</v>
      </c>
      <c r="I330">
        <v>0.0317411</v>
      </c>
      <c r="J330">
        <v>-0.3736989</v>
      </c>
      <c r="K330">
        <v>-0.3496662</v>
      </c>
      <c r="L330">
        <v>-0.3228698</v>
      </c>
      <c r="M330">
        <v>-0.3163761</v>
      </c>
      <c r="N330">
        <v>-0.2923434</v>
      </c>
      <c r="O330">
        <v>3.774663</v>
      </c>
      <c r="P330">
        <v>54777.92</v>
      </c>
      <c r="Q330">
        <v>999</v>
      </c>
      <c r="R330">
        <v>20988.88</v>
      </c>
      <c r="S330">
        <v>16303.4</v>
      </c>
    </row>
    <row r="331" spans="1:19" ht="12.75">
      <c r="A331" t="s">
        <v>55</v>
      </c>
      <c r="B331" t="s">
        <v>46</v>
      </c>
      <c r="C331" t="s">
        <v>59</v>
      </c>
      <c r="D331">
        <v>2011</v>
      </c>
      <c r="E331">
        <v>18</v>
      </c>
      <c r="F331">
        <v>1.217819</v>
      </c>
      <c r="G331">
        <v>0.9197857</v>
      </c>
      <c r="H331">
        <v>78.2534</v>
      </c>
      <c r="I331">
        <v>0.0313568</v>
      </c>
      <c r="J331">
        <v>-0.3382186</v>
      </c>
      <c r="K331">
        <v>-0.3144767</v>
      </c>
      <c r="L331">
        <v>-0.2980332</v>
      </c>
      <c r="M331">
        <v>-0.2815896</v>
      </c>
      <c r="N331">
        <v>-0.2578478</v>
      </c>
      <c r="O331">
        <v>3.774663</v>
      </c>
      <c r="P331">
        <v>54777.92</v>
      </c>
      <c r="Q331">
        <v>999</v>
      </c>
      <c r="R331">
        <v>17672.99</v>
      </c>
      <c r="S331">
        <v>13347.93</v>
      </c>
    </row>
    <row r="332" spans="1:19" ht="12.75">
      <c r="A332" t="s">
        <v>55</v>
      </c>
      <c r="B332" t="s">
        <v>46</v>
      </c>
      <c r="C332" t="s">
        <v>59</v>
      </c>
      <c r="D332">
        <v>2011</v>
      </c>
      <c r="E332">
        <v>19</v>
      </c>
      <c r="F332">
        <v>0.841906</v>
      </c>
      <c r="G332">
        <v>0.9645817</v>
      </c>
      <c r="H332">
        <v>75.8515</v>
      </c>
      <c r="I332">
        <v>0.031194</v>
      </c>
      <c r="J332">
        <v>0.082699</v>
      </c>
      <c r="K332">
        <v>0.1063176</v>
      </c>
      <c r="L332">
        <v>0.1226757</v>
      </c>
      <c r="M332">
        <v>0.1390339</v>
      </c>
      <c r="N332">
        <v>0.1626524</v>
      </c>
      <c r="O332">
        <v>3.774663</v>
      </c>
      <c r="P332">
        <v>54777.92</v>
      </c>
      <c r="Q332">
        <v>999</v>
      </c>
      <c r="R332">
        <v>12217.74</v>
      </c>
      <c r="S332">
        <v>13998.01</v>
      </c>
    </row>
    <row r="333" spans="1:19" ht="12.75">
      <c r="A333" t="s">
        <v>55</v>
      </c>
      <c r="B333" t="s">
        <v>46</v>
      </c>
      <c r="C333" t="s">
        <v>59</v>
      </c>
      <c r="D333">
        <v>2011</v>
      </c>
      <c r="E333">
        <v>20</v>
      </c>
      <c r="F333">
        <v>0.639041</v>
      </c>
      <c r="G333">
        <v>0.7234311</v>
      </c>
      <c r="H333">
        <v>73.4389</v>
      </c>
      <c r="I333">
        <v>0.0308025</v>
      </c>
      <c r="J333">
        <v>0.04105</v>
      </c>
      <c r="K333">
        <v>0.0643722</v>
      </c>
      <c r="L333">
        <v>0.08439</v>
      </c>
      <c r="M333">
        <v>0.0966778</v>
      </c>
      <c r="N333">
        <v>0.1199999</v>
      </c>
      <c r="O333">
        <v>3.774663</v>
      </c>
      <c r="P333">
        <v>54777.92</v>
      </c>
      <c r="Q333">
        <v>999</v>
      </c>
      <c r="R333">
        <v>9273.764</v>
      </c>
      <c r="S333">
        <v>10498.43</v>
      </c>
    </row>
    <row r="334" spans="1:19" ht="12.75">
      <c r="A334" t="s">
        <v>55</v>
      </c>
      <c r="B334" t="s">
        <v>46</v>
      </c>
      <c r="C334" t="s">
        <v>59</v>
      </c>
      <c r="D334">
        <v>2011</v>
      </c>
      <c r="E334">
        <v>21</v>
      </c>
      <c r="F334">
        <v>0.4632806</v>
      </c>
      <c r="G334">
        <v>0.5190729</v>
      </c>
      <c r="H334">
        <v>71.7483</v>
      </c>
      <c r="I334">
        <v>0.0304579</v>
      </c>
      <c r="J334">
        <v>0.0148012</v>
      </c>
      <c r="K334">
        <v>0.0378624</v>
      </c>
      <c r="L334">
        <v>0.0557923</v>
      </c>
      <c r="M334">
        <v>0.0698067</v>
      </c>
      <c r="N334">
        <v>0.0928679</v>
      </c>
      <c r="O334">
        <v>3.774663</v>
      </c>
      <c r="P334">
        <v>54777.92</v>
      </c>
      <c r="Q334">
        <v>999</v>
      </c>
      <c r="R334">
        <v>6723.129</v>
      </c>
      <c r="S334">
        <v>7532.787</v>
      </c>
    </row>
    <row r="335" spans="1:19" ht="12.75">
      <c r="A335" t="s">
        <v>55</v>
      </c>
      <c r="B335" t="s">
        <v>46</v>
      </c>
      <c r="C335" t="s">
        <v>59</v>
      </c>
      <c r="D335">
        <v>2011</v>
      </c>
      <c r="E335">
        <v>22</v>
      </c>
      <c r="F335">
        <v>0.3388985</v>
      </c>
      <c r="G335">
        <v>0.3761556</v>
      </c>
      <c r="H335">
        <v>71.0005</v>
      </c>
      <c r="I335">
        <v>0.0304864</v>
      </c>
      <c r="J335">
        <v>-0.0040947</v>
      </c>
      <c r="K335">
        <v>0.0189881</v>
      </c>
      <c r="L335">
        <v>0.0372571</v>
      </c>
      <c r="M335">
        <v>0.0509623</v>
      </c>
      <c r="N335">
        <v>0.0740451</v>
      </c>
      <c r="O335">
        <v>3.774663</v>
      </c>
      <c r="P335">
        <v>54777.92</v>
      </c>
      <c r="Q335">
        <v>999</v>
      </c>
      <c r="R335">
        <v>4918.095</v>
      </c>
      <c r="S335">
        <v>5458.771</v>
      </c>
    </row>
    <row r="336" spans="1:19" ht="12.75">
      <c r="A336" t="s">
        <v>55</v>
      </c>
      <c r="B336" t="s">
        <v>46</v>
      </c>
      <c r="C336" t="s">
        <v>59</v>
      </c>
      <c r="D336">
        <v>2011</v>
      </c>
      <c r="E336">
        <v>23</v>
      </c>
      <c r="F336">
        <v>0.2583117</v>
      </c>
      <c r="G336">
        <v>0.283957</v>
      </c>
      <c r="H336">
        <v>70.0271</v>
      </c>
      <c r="I336">
        <v>0.03062</v>
      </c>
      <c r="J336">
        <v>-0.0139974</v>
      </c>
      <c r="K336">
        <v>0.0091866</v>
      </c>
      <c r="L336">
        <v>0.0256453</v>
      </c>
      <c r="M336">
        <v>0.0413008</v>
      </c>
      <c r="N336">
        <v>0.0644848</v>
      </c>
      <c r="O336">
        <v>3.774663</v>
      </c>
      <c r="P336">
        <v>54777.92</v>
      </c>
      <c r="Q336">
        <v>999</v>
      </c>
      <c r="R336">
        <v>3748.619</v>
      </c>
      <c r="S336">
        <v>4120.784</v>
      </c>
    </row>
    <row r="337" spans="1:19" ht="12.75">
      <c r="A337" t="s">
        <v>55</v>
      </c>
      <c r="B337" t="s">
        <v>46</v>
      </c>
      <c r="C337" t="s">
        <v>59</v>
      </c>
      <c r="D337">
        <v>2011</v>
      </c>
      <c r="E337">
        <v>24</v>
      </c>
      <c r="F337">
        <v>0.2187647</v>
      </c>
      <c r="G337">
        <v>0.2385918</v>
      </c>
      <c r="H337">
        <v>69.5407</v>
      </c>
      <c r="I337">
        <v>0.0307272</v>
      </c>
      <c r="J337">
        <v>-0.0222596</v>
      </c>
      <c r="K337">
        <v>0.0010055</v>
      </c>
      <c r="L337">
        <v>0.0198271</v>
      </c>
      <c r="M337">
        <v>0.0332322</v>
      </c>
      <c r="N337">
        <v>0.0564973</v>
      </c>
      <c r="O337">
        <v>3.774663</v>
      </c>
      <c r="P337">
        <v>54777.92</v>
      </c>
      <c r="Q337">
        <v>999</v>
      </c>
      <c r="R337">
        <v>3174.713</v>
      </c>
      <c r="S337">
        <v>3462.445</v>
      </c>
    </row>
    <row r="338" spans="1:19" ht="12.75">
      <c r="A338" t="s">
        <v>56</v>
      </c>
      <c r="B338" t="s">
        <v>45</v>
      </c>
      <c r="C338" t="s">
        <v>12</v>
      </c>
      <c r="D338">
        <v>2011</v>
      </c>
      <c r="E338">
        <v>1</v>
      </c>
      <c r="F338">
        <v>0.1654645</v>
      </c>
      <c r="G338">
        <v>0.1654645</v>
      </c>
      <c r="H338">
        <v>71.821</v>
      </c>
      <c r="I338">
        <v>0.0387424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3.742315</v>
      </c>
      <c r="P338">
        <v>21323.71</v>
      </c>
      <c r="Q338">
        <v>8</v>
      </c>
      <c r="R338">
        <v>942.8169</v>
      </c>
      <c r="S338">
        <v>942.8169</v>
      </c>
    </row>
    <row r="339" spans="1:19" ht="12.75">
      <c r="A339" t="s">
        <v>56</v>
      </c>
      <c r="B339" t="s">
        <v>45</v>
      </c>
      <c r="C339" t="s">
        <v>12</v>
      </c>
      <c r="D339">
        <v>2011</v>
      </c>
      <c r="E339">
        <v>2</v>
      </c>
      <c r="F339">
        <v>0.1599914</v>
      </c>
      <c r="G339">
        <v>0.1599914</v>
      </c>
      <c r="H339">
        <v>71.776</v>
      </c>
      <c r="I339">
        <v>0.0389157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3.742315</v>
      </c>
      <c r="P339">
        <v>21323.71</v>
      </c>
      <c r="Q339">
        <v>8</v>
      </c>
      <c r="R339">
        <v>911.631</v>
      </c>
      <c r="S339">
        <v>911.631</v>
      </c>
    </row>
    <row r="340" spans="1:19" ht="12.75">
      <c r="A340" t="s">
        <v>56</v>
      </c>
      <c r="B340" t="s">
        <v>45</v>
      </c>
      <c r="C340" t="s">
        <v>12</v>
      </c>
      <c r="D340">
        <v>2011</v>
      </c>
      <c r="E340">
        <v>3</v>
      </c>
      <c r="F340">
        <v>0.1525216</v>
      </c>
      <c r="G340">
        <v>0.1525216</v>
      </c>
      <c r="H340">
        <v>71.2669</v>
      </c>
      <c r="I340">
        <v>0.0390145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3.742315</v>
      </c>
      <c r="P340">
        <v>21323.71</v>
      </c>
      <c r="Q340">
        <v>8</v>
      </c>
      <c r="R340">
        <v>869.0679</v>
      </c>
      <c r="S340">
        <v>869.0679</v>
      </c>
    </row>
    <row r="341" spans="1:19" ht="12.75">
      <c r="A341" t="s">
        <v>56</v>
      </c>
      <c r="B341" t="s">
        <v>45</v>
      </c>
      <c r="C341" t="s">
        <v>12</v>
      </c>
      <c r="D341">
        <v>2011</v>
      </c>
      <c r="E341">
        <v>4</v>
      </c>
      <c r="F341">
        <v>0.1497107</v>
      </c>
      <c r="G341">
        <v>0.1497107</v>
      </c>
      <c r="H341">
        <v>70.9485</v>
      </c>
      <c r="I341">
        <v>0.0391433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3.742315</v>
      </c>
      <c r="P341">
        <v>21323.71</v>
      </c>
      <c r="Q341">
        <v>8</v>
      </c>
      <c r="R341">
        <v>853.0513</v>
      </c>
      <c r="S341">
        <v>853.0513</v>
      </c>
    </row>
    <row r="342" spans="1:19" ht="12.75">
      <c r="A342" t="s">
        <v>56</v>
      </c>
      <c r="B342" t="s">
        <v>45</v>
      </c>
      <c r="C342" t="s">
        <v>12</v>
      </c>
      <c r="D342">
        <v>2011</v>
      </c>
      <c r="E342">
        <v>5</v>
      </c>
      <c r="F342">
        <v>0.1587384</v>
      </c>
      <c r="G342">
        <v>0.1587384</v>
      </c>
      <c r="H342">
        <v>71.0171</v>
      </c>
      <c r="I342">
        <v>0.0393775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3.742315</v>
      </c>
      <c r="P342">
        <v>21323.71</v>
      </c>
      <c r="Q342">
        <v>8</v>
      </c>
      <c r="R342">
        <v>904.4915</v>
      </c>
      <c r="S342">
        <v>904.4915</v>
      </c>
    </row>
    <row r="343" spans="1:19" ht="12.75">
      <c r="A343" t="s">
        <v>56</v>
      </c>
      <c r="B343" t="s">
        <v>45</v>
      </c>
      <c r="C343" t="s">
        <v>12</v>
      </c>
      <c r="D343">
        <v>2011</v>
      </c>
      <c r="E343">
        <v>6</v>
      </c>
      <c r="F343">
        <v>0.1852241</v>
      </c>
      <c r="G343">
        <v>0.1852241</v>
      </c>
      <c r="H343">
        <v>71.4578</v>
      </c>
      <c r="I343">
        <v>0.0395994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3.742315</v>
      </c>
      <c r="P343">
        <v>21323.71</v>
      </c>
      <c r="Q343">
        <v>8</v>
      </c>
      <c r="R343">
        <v>1055.407</v>
      </c>
      <c r="S343">
        <v>1055.407</v>
      </c>
    </row>
    <row r="344" spans="1:19" ht="12.75">
      <c r="A344" t="s">
        <v>56</v>
      </c>
      <c r="B344" t="s">
        <v>45</v>
      </c>
      <c r="C344" t="s">
        <v>12</v>
      </c>
      <c r="D344">
        <v>2011</v>
      </c>
      <c r="E344">
        <v>7</v>
      </c>
      <c r="F344">
        <v>0.2667724</v>
      </c>
      <c r="G344">
        <v>0.2667724</v>
      </c>
      <c r="H344">
        <v>71.4505</v>
      </c>
      <c r="I344">
        <v>0.0398735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3.742315</v>
      </c>
      <c r="P344">
        <v>21323.71</v>
      </c>
      <c r="Q344">
        <v>8</v>
      </c>
      <c r="R344">
        <v>1520.069</v>
      </c>
      <c r="S344">
        <v>1520.069</v>
      </c>
    </row>
    <row r="345" spans="1:19" ht="12.75">
      <c r="A345" t="s">
        <v>56</v>
      </c>
      <c r="B345" t="s">
        <v>45</v>
      </c>
      <c r="C345" t="s">
        <v>12</v>
      </c>
      <c r="D345">
        <v>2011</v>
      </c>
      <c r="E345">
        <v>8</v>
      </c>
      <c r="F345">
        <v>0.4574004</v>
      </c>
      <c r="G345">
        <v>0.4574004</v>
      </c>
      <c r="H345">
        <v>74.1194</v>
      </c>
      <c r="I345">
        <v>0.0399599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3.742315</v>
      </c>
      <c r="P345">
        <v>21323.71</v>
      </c>
      <c r="Q345">
        <v>8</v>
      </c>
      <c r="R345">
        <v>2606.267</v>
      </c>
      <c r="S345">
        <v>2606.267</v>
      </c>
    </row>
    <row r="346" spans="1:19" ht="12.75">
      <c r="A346" t="s">
        <v>56</v>
      </c>
      <c r="B346" t="s">
        <v>45</v>
      </c>
      <c r="C346" t="s">
        <v>12</v>
      </c>
      <c r="D346">
        <v>2011</v>
      </c>
      <c r="E346">
        <v>9</v>
      </c>
      <c r="F346">
        <v>0.7504993</v>
      </c>
      <c r="G346">
        <v>0.7504993</v>
      </c>
      <c r="H346">
        <v>78.0392</v>
      </c>
      <c r="I346">
        <v>0.0399109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3.742315</v>
      </c>
      <c r="P346">
        <v>21323.71</v>
      </c>
      <c r="Q346">
        <v>8</v>
      </c>
      <c r="R346">
        <v>4276.345</v>
      </c>
      <c r="S346">
        <v>4276.345</v>
      </c>
    </row>
    <row r="347" spans="1:19" ht="12.75">
      <c r="A347" t="s">
        <v>56</v>
      </c>
      <c r="B347" t="s">
        <v>45</v>
      </c>
      <c r="C347" t="s">
        <v>12</v>
      </c>
      <c r="D347">
        <v>2011</v>
      </c>
      <c r="E347">
        <v>10</v>
      </c>
      <c r="F347">
        <v>1.114262</v>
      </c>
      <c r="G347">
        <v>1.114262</v>
      </c>
      <c r="H347">
        <v>83.2527</v>
      </c>
      <c r="I347">
        <v>0.0398519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3.742315</v>
      </c>
      <c r="P347">
        <v>21323.71</v>
      </c>
      <c r="Q347">
        <v>8</v>
      </c>
      <c r="R347">
        <v>6349.067</v>
      </c>
      <c r="S347">
        <v>6349.067</v>
      </c>
    </row>
    <row r="348" spans="1:19" ht="12.75">
      <c r="A348" t="s">
        <v>56</v>
      </c>
      <c r="B348" t="s">
        <v>45</v>
      </c>
      <c r="C348" t="s">
        <v>12</v>
      </c>
      <c r="D348">
        <v>2011</v>
      </c>
      <c r="E348">
        <v>11</v>
      </c>
      <c r="F348">
        <v>1.492604</v>
      </c>
      <c r="G348">
        <v>1.492604</v>
      </c>
      <c r="H348">
        <v>85.9889</v>
      </c>
      <c r="I348">
        <v>0.039771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3.742315</v>
      </c>
      <c r="P348">
        <v>21323.71</v>
      </c>
      <c r="Q348">
        <v>8</v>
      </c>
      <c r="R348">
        <v>8504.854</v>
      </c>
      <c r="S348">
        <v>8504.854</v>
      </c>
    </row>
    <row r="349" spans="1:19" ht="12.75">
      <c r="A349" t="s">
        <v>56</v>
      </c>
      <c r="B349" t="s">
        <v>45</v>
      </c>
      <c r="C349" t="s">
        <v>12</v>
      </c>
      <c r="D349">
        <v>2011</v>
      </c>
      <c r="E349">
        <v>12</v>
      </c>
      <c r="F349">
        <v>1.775714</v>
      </c>
      <c r="G349">
        <v>1.775714</v>
      </c>
      <c r="H349">
        <v>88.8787</v>
      </c>
      <c r="I349">
        <v>0.0398375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3.742315</v>
      </c>
      <c r="P349">
        <v>21323.71</v>
      </c>
      <c r="Q349">
        <v>8</v>
      </c>
      <c r="R349">
        <v>10118.02</v>
      </c>
      <c r="S349">
        <v>10118.02</v>
      </c>
    </row>
    <row r="350" spans="1:19" ht="12.75">
      <c r="A350" t="s">
        <v>56</v>
      </c>
      <c r="B350" t="s">
        <v>45</v>
      </c>
      <c r="C350" t="s">
        <v>12</v>
      </c>
      <c r="D350">
        <v>2011</v>
      </c>
      <c r="E350">
        <v>13</v>
      </c>
      <c r="F350">
        <v>1.931543</v>
      </c>
      <c r="G350">
        <v>1.931543</v>
      </c>
      <c r="H350">
        <v>88.2749</v>
      </c>
      <c r="I350">
        <v>0.0398073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3.742315</v>
      </c>
      <c r="P350">
        <v>21323.71</v>
      </c>
      <c r="Q350">
        <v>8</v>
      </c>
      <c r="R350">
        <v>11005.93</v>
      </c>
      <c r="S350">
        <v>11005.93</v>
      </c>
    </row>
    <row r="351" spans="1:19" ht="12.75">
      <c r="A351" t="s">
        <v>56</v>
      </c>
      <c r="B351" t="s">
        <v>45</v>
      </c>
      <c r="C351" t="s">
        <v>12</v>
      </c>
      <c r="D351">
        <v>2011</v>
      </c>
      <c r="E351">
        <v>14</v>
      </c>
      <c r="F351">
        <v>1.896146</v>
      </c>
      <c r="G351">
        <v>1.641779</v>
      </c>
      <c r="H351">
        <v>86.0799</v>
      </c>
      <c r="I351">
        <v>0.0403874</v>
      </c>
      <c r="J351">
        <v>-0.3061252</v>
      </c>
      <c r="K351">
        <v>-0.2755458</v>
      </c>
      <c r="L351">
        <v>-0.2543666</v>
      </c>
      <c r="M351">
        <v>-0.2331875</v>
      </c>
      <c r="N351">
        <v>-0.2026081</v>
      </c>
      <c r="O351">
        <v>3.742315</v>
      </c>
      <c r="P351">
        <v>21323.71</v>
      </c>
      <c r="Q351">
        <v>8</v>
      </c>
      <c r="R351">
        <v>10804.24</v>
      </c>
      <c r="S351">
        <v>9354.857</v>
      </c>
    </row>
    <row r="352" spans="1:19" ht="12.75">
      <c r="A352" t="s">
        <v>56</v>
      </c>
      <c r="B352" t="s">
        <v>45</v>
      </c>
      <c r="C352" t="s">
        <v>12</v>
      </c>
      <c r="D352">
        <v>2011</v>
      </c>
      <c r="E352">
        <v>15</v>
      </c>
      <c r="F352">
        <v>1.883261</v>
      </c>
      <c r="G352">
        <v>1.615904</v>
      </c>
      <c r="H352">
        <v>85.4249</v>
      </c>
      <c r="I352">
        <v>0.0400886</v>
      </c>
      <c r="J352">
        <v>-0.3209586</v>
      </c>
      <c r="K352">
        <v>-0.2906055</v>
      </c>
      <c r="L352">
        <v>-0.2673572</v>
      </c>
      <c r="M352">
        <v>-0.2485605</v>
      </c>
      <c r="N352">
        <v>-0.2182074</v>
      </c>
      <c r="O352">
        <v>3.742315</v>
      </c>
      <c r="P352">
        <v>21323.71</v>
      </c>
      <c r="Q352">
        <v>8</v>
      </c>
      <c r="R352">
        <v>10730.82</v>
      </c>
      <c r="S352">
        <v>9207.422</v>
      </c>
    </row>
    <row r="353" spans="1:19" ht="12.75">
      <c r="A353" t="s">
        <v>56</v>
      </c>
      <c r="B353" t="s">
        <v>45</v>
      </c>
      <c r="C353" t="s">
        <v>12</v>
      </c>
      <c r="D353">
        <v>2011</v>
      </c>
      <c r="E353">
        <v>16</v>
      </c>
      <c r="F353">
        <v>1.838121</v>
      </c>
      <c r="G353">
        <v>1.563264</v>
      </c>
      <c r="H353">
        <v>85.1958</v>
      </c>
      <c r="I353">
        <v>0.0400367</v>
      </c>
      <c r="J353">
        <v>-0.3272052</v>
      </c>
      <c r="K353">
        <v>-0.2968915</v>
      </c>
      <c r="L353">
        <v>-0.2748579</v>
      </c>
      <c r="M353">
        <v>-0.2549009</v>
      </c>
      <c r="N353">
        <v>-0.2245871</v>
      </c>
      <c r="O353">
        <v>3.742315</v>
      </c>
      <c r="P353">
        <v>21323.71</v>
      </c>
      <c r="Q353">
        <v>8</v>
      </c>
      <c r="R353">
        <v>10473.62</v>
      </c>
      <c r="S353">
        <v>8907.476</v>
      </c>
    </row>
    <row r="354" spans="1:19" ht="12.75">
      <c r="A354" t="s">
        <v>56</v>
      </c>
      <c r="B354" t="s">
        <v>45</v>
      </c>
      <c r="C354" t="s">
        <v>12</v>
      </c>
      <c r="D354">
        <v>2011</v>
      </c>
      <c r="E354">
        <v>17</v>
      </c>
      <c r="F354">
        <v>1.686929</v>
      </c>
      <c r="G354">
        <v>1.414114</v>
      </c>
      <c r="H354">
        <v>82.9534</v>
      </c>
      <c r="I354">
        <v>0.0400305</v>
      </c>
      <c r="J354">
        <v>-0.3293571</v>
      </c>
      <c r="K354">
        <v>-0.2990479</v>
      </c>
      <c r="L354">
        <v>-0.2728153</v>
      </c>
      <c r="M354">
        <v>-0.2570639</v>
      </c>
      <c r="N354">
        <v>-0.2267548</v>
      </c>
      <c r="O354">
        <v>3.742315</v>
      </c>
      <c r="P354">
        <v>21323.71</v>
      </c>
      <c r="Q354">
        <v>8</v>
      </c>
      <c r="R354">
        <v>9612.123</v>
      </c>
      <c r="S354">
        <v>8057.622</v>
      </c>
    </row>
    <row r="355" spans="1:19" ht="12.75">
      <c r="A355" t="s">
        <v>56</v>
      </c>
      <c r="B355" t="s">
        <v>45</v>
      </c>
      <c r="C355" t="s">
        <v>12</v>
      </c>
      <c r="D355">
        <v>2011</v>
      </c>
      <c r="E355">
        <v>18</v>
      </c>
      <c r="F355">
        <v>1.400357</v>
      </c>
      <c r="G355">
        <v>1.141104</v>
      </c>
      <c r="H355">
        <v>80.9685</v>
      </c>
      <c r="I355">
        <v>0.0407324</v>
      </c>
      <c r="J355">
        <v>-0.3114542</v>
      </c>
      <c r="K355">
        <v>-0.2806136</v>
      </c>
      <c r="L355">
        <v>-0.2592535</v>
      </c>
      <c r="M355">
        <v>-0.2378934</v>
      </c>
      <c r="N355">
        <v>-0.2070528</v>
      </c>
      <c r="O355">
        <v>3.742315</v>
      </c>
      <c r="P355">
        <v>21323.71</v>
      </c>
      <c r="Q355">
        <v>8</v>
      </c>
      <c r="R355">
        <v>7979.237</v>
      </c>
      <c r="S355">
        <v>6502.01</v>
      </c>
    </row>
    <row r="356" spans="1:19" ht="12.75">
      <c r="A356" t="s">
        <v>56</v>
      </c>
      <c r="B356" t="s">
        <v>45</v>
      </c>
      <c r="C356" t="s">
        <v>12</v>
      </c>
      <c r="D356">
        <v>2011</v>
      </c>
      <c r="E356">
        <v>19</v>
      </c>
      <c r="F356">
        <v>0.9701515</v>
      </c>
      <c r="G356">
        <v>1.036727</v>
      </c>
      <c r="H356">
        <v>78.9759</v>
      </c>
      <c r="I356">
        <v>0.0410232</v>
      </c>
      <c r="J356">
        <v>0.0140026</v>
      </c>
      <c r="K356">
        <v>0.0450634</v>
      </c>
      <c r="L356">
        <v>0.0665759</v>
      </c>
      <c r="M356">
        <v>0.0880885</v>
      </c>
      <c r="N356">
        <v>0.1191493</v>
      </c>
      <c r="O356">
        <v>3.742315</v>
      </c>
      <c r="P356">
        <v>21323.71</v>
      </c>
      <c r="Q356">
        <v>8</v>
      </c>
      <c r="R356">
        <v>5527.923</v>
      </c>
      <c r="S356">
        <v>5907.273</v>
      </c>
    </row>
    <row r="357" spans="1:19" ht="12.75">
      <c r="A357" t="s">
        <v>56</v>
      </c>
      <c r="B357" t="s">
        <v>45</v>
      </c>
      <c r="C357" t="s">
        <v>12</v>
      </c>
      <c r="D357">
        <v>2011</v>
      </c>
      <c r="E357">
        <v>20</v>
      </c>
      <c r="F357">
        <v>0.7391486</v>
      </c>
      <c r="G357">
        <v>0.7878023</v>
      </c>
      <c r="H357">
        <v>76.9681</v>
      </c>
      <c r="I357">
        <v>0.0401155</v>
      </c>
      <c r="J357">
        <v>-0.0039268</v>
      </c>
      <c r="K357">
        <v>0.0264467</v>
      </c>
      <c r="L357">
        <v>0.0486537</v>
      </c>
      <c r="M357">
        <v>0.0685199</v>
      </c>
      <c r="N357">
        <v>0.0988934</v>
      </c>
      <c r="O357">
        <v>3.742315</v>
      </c>
      <c r="P357">
        <v>21323.71</v>
      </c>
      <c r="Q357">
        <v>8</v>
      </c>
      <c r="R357">
        <v>4211.669</v>
      </c>
      <c r="S357">
        <v>4488.897</v>
      </c>
    </row>
    <row r="358" spans="1:19" ht="12.75">
      <c r="A358" t="s">
        <v>56</v>
      </c>
      <c r="B358" t="s">
        <v>45</v>
      </c>
      <c r="C358" t="s">
        <v>12</v>
      </c>
      <c r="D358">
        <v>2011</v>
      </c>
      <c r="E358">
        <v>21</v>
      </c>
      <c r="F358">
        <v>0.5704369</v>
      </c>
      <c r="G358">
        <v>0.6039594</v>
      </c>
      <c r="H358">
        <v>76.2855</v>
      </c>
      <c r="I358">
        <v>0.039799</v>
      </c>
      <c r="J358">
        <v>-0.0179319</v>
      </c>
      <c r="K358">
        <v>0.0122019</v>
      </c>
      <c r="L358">
        <v>0.0335225</v>
      </c>
      <c r="M358">
        <v>0.0539431</v>
      </c>
      <c r="N358">
        <v>0.084077</v>
      </c>
      <c r="O358">
        <v>3.742315</v>
      </c>
      <c r="P358">
        <v>21323.71</v>
      </c>
      <c r="Q358">
        <v>8</v>
      </c>
      <c r="R358">
        <v>3250.349</v>
      </c>
      <c r="S358">
        <v>3441.361</v>
      </c>
    </row>
    <row r="359" spans="1:19" ht="12.75">
      <c r="A359" t="s">
        <v>56</v>
      </c>
      <c r="B359" t="s">
        <v>45</v>
      </c>
      <c r="C359" t="s">
        <v>12</v>
      </c>
      <c r="D359">
        <v>2011</v>
      </c>
      <c r="E359">
        <v>22</v>
      </c>
      <c r="F359">
        <v>0.4352481</v>
      </c>
      <c r="G359">
        <v>0.4580873</v>
      </c>
      <c r="H359">
        <v>74.7874</v>
      </c>
      <c r="I359">
        <v>0.0397233</v>
      </c>
      <c r="J359">
        <v>-0.0304457</v>
      </c>
      <c r="K359">
        <v>-0.0003692</v>
      </c>
      <c r="L359">
        <v>0.0228392</v>
      </c>
      <c r="M359">
        <v>0.0412927</v>
      </c>
      <c r="N359">
        <v>0.0713692</v>
      </c>
      <c r="O359">
        <v>3.742315</v>
      </c>
      <c r="P359">
        <v>21323.71</v>
      </c>
      <c r="Q359">
        <v>8</v>
      </c>
      <c r="R359">
        <v>2480.044</v>
      </c>
      <c r="S359">
        <v>2610.181</v>
      </c>
    </row>
    <row r="360" spans="1:19" ht="12.75">
      <c r="A360" t="s">
        <v>56</v>
      </c>
      <c r="B360" t="s">
        <v>45</v>
      </c>
      <c r="C360" t="s">
        <v>12</v>
      </c>
      <c r="D360">
        <v>2011</v>
      </c>
      <c r="E360">
        <v>23</v>
      </c>
      <c r="F360">
        <v>0.3230425</v>
      </c>
      <c r="G360">
        <v>0.3397654</v>
      </c>
      <c r="H360">
        <v>73.8812</v>
      </c>
      <c r="I360">
        <v>0.0397998</v>
      </c>
      <c r="J360">
        <v>-0.0336448</v>
      </c>
      <c r="K360">
        <v>-0.0035103</v>
      </c>
      <c r="L360">
        <v>0.0167228</v>
      </c>
      <c r="M360">
        <v>0.0382318</v>
      </c>
      <c r="N360">
        <v>0.0683662</v>
      </c>
      <c r="O360">
        <v>3.742315</v>
      </c>
      <c r="P360">
        <v>21323.71</v>
      </c>
      <c r="Q360">
        <v>8</v>
      </c>
      <c r="R360">
        <v>1840.696</v>
      </c>
      <c r="S360">
        <v>1935.983</v>
      </c>
    </row>
    <row r="361" spans="1:19" ht="12.75">
      <c r="A361" t="s">
        <v>56</v>
      </c>
      <c r="B361" t="s">
        <v>45</v>
      </c>
      <c r="C361" t="s">
        <v>12</v>
      </c>
      <c r="D361">
        <v>2011</v>
      </c>
      <c r="E361">
        <v>24</v>
      </c>
      <c r="F361">
        <v>0.2650433</v>
      </c>
      <c r="G361">
        <v>0.2786357</v>
      </c>
      <c r="H361">
        <v>72.7206</v>
      </c>
      <c r="I361">
        <v>0.0399819</v>
      </c>
      <c r="J361">
        <v>-0.0395306</v>
      </c>
      <c r="K361">
        <v>-0.0092583</v>
      </c>
      <c r="L361">
        <v>0.0135924</v>
      </c>
      <c r="M361">
        <v>0.0326747</v>
      </c>
      <c r="N361">
        <v>0.0629471</v>
      </c>
      <c r="O361">
        <v>3.742315</v>
      </c>
      <c r="P361">
        <v>21323.71</v>
      </c>
      <c r="Q361">
        <v>8</v>
      </c>
      <c r="R361">
        <v>1510.217</v>
      </c>
      <c r="S361">
        <v>1587.666</v>
      </c>
    </row>
    <row r="362" spans="1:19" ht="12.75">
      <c r="A362" t="s">
        <v>56</v>
      </c>
      <c r="B362" t="s">
        <v>46</v>
      </c>
      <c r="C362" t="s">
        <v>12</v>
      </c>
      <c r="D362">
        <v>2011</v>
      </c>
      <c r="E362">
        <v>1</v>
      </c>
      <c r="F362">
        <v>0.1853592</v>
      </c>
      <c r="G362">
        <v>0.1853592</v>
      </c>
      <c r="H362">
        <v>69.4573</v>
      </c>
      <c r="I362">
        <v>0.039547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3.742315</v>
      </c>
      <c r="P362">
        <v>21323.71</v>
      </c>
      <c r="Q362">
        <v>8</v>
      </c>
      <c r="R362">
        <v>1056.177</v>
      </c>
      <c r="S362">
        <v>1056.177</v>
      </c>
    </row>
    <row r="363" spans="1:19" ht="12.75">
      <c r="A363" t="s">
        <v>56</v>
      </c>
      <c r="B363" t="s">
        <v>46</v>
      </c>
      <c r="C363" t="s">
        <v>12</v>
      </c>
      <c r="D363">
        <v>2011</v>
      </c>
      <c r="E363">
        <v>2</v>
      </c>
      <c r="F363">
        <v>0.1748305</v>
      </c>
      <c r="G363">
        <v>0.1748305</v>
      </c>
      <c r="H363">
        <v>68.8039</v>
      </c>
      <c r="I363">
        <v>0.0395563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3.742315</v>
      </c>
      <c r="P363">
        <v>21323.71</v>
      </c>
      <c r="Q363">
        <v>8</v>
      </c>
      <c r="R363">
        <v>996.184</v>
      </c>
      <c r="S363">
        <v>996.184</v>
      </c>
    </row>
    <row r="364" spans="1:19" ht="12.75">
      <c r="A364" t="s">
        <v>56</v>
      </c>
      <c r="B364" t="s">
        <v>46</v>
      </c>
      <c r="C364" t="s">
        <v>12</v>
      </c>
      <c r="D364">
        <v>2011</v>
      </c>
      <c r="E364">
        <v>3</v>
      </c>
      <c r="F364">
        <v>0.161095</v>
      </c>
      <c r="G364">
        <v>0.161095</v>
      </c>
      <c r="H364">
        <v>68.4426</v>
      </c>
      <c r="I364">
        <v>0.0394173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3.742315</v>
      </c>
      <c r="P364">
        <v>21323.71</v>
      </c>
      <c r="Q364">
        <v>8</v>
      </c>
      <c r="R364">
        <v>917.9194</v>
      </c>
      <c r="S364">
        <v>917.9194</v>
      </c>
    </row>
    <row r="365" spans="1:19" ht="12.75">
      <c r="A365" t="s">
        <v>56</v>
      </c>
      <c r="B365" t="s">
        <v>46</v>
      </c>
      <c r="C365" t="s">
        <v>12</v>
      </c>
      <c r="D365">
        <v>2011</v>
      </c>
      <c r="E365">
        <v>4</v>
      </c>
      <c r="F365">
        <v>0.154522</v>
      </c>
      <c r="G365">
        <v>0.154522</v>
      </c>
      <c r="H365">
        <v>69.0849</v>
      </c>
      <c r="I365">
        <v>0.0394258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3.742315</v>
      </c>
      <c r="P365">
        <v>21323.71</v>
      </c>
      <c r="Q365">
        <v>8</v>
      </c>
      <c r="R365">
        <v>880.4666</v>
      </c>
      <c r="S365">
        <v>880.4666</v>
      </c>
    </row>
    <row r="366" spans="1:19" ht="12.75">
      <c r="A366" t="s">
        <v>56</v>
      </c>
      <c r="B366" t="s">
        <v>46</v>
      </c>
      <c r="C366" t="s">
        <v>12</v>
      </c>
      <c r="D366">
        <v>2011</v>
      </c>
      <c r="E366">
        <v>5</v>
      </c>
      <c r="F366">
        <v>0.160533</v>
      </c>
      <c r="G366">
        <v>0.160533</v>
      </c>
      <c r="H366">
        <v>68.5825</v>
      </c>
      <c r="I366">
        <v>0.039509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3.742315</v>
      </c>
      <c r="P366">
        <v>21323.71</v>
      </c>
      <c r="Q366">
        <v>8</v>
      </c>
      <c r="R366">
        <v>914.7172</v>
      </c>
      <c r="S366">
        <v>914.7172</v>
      </c>
    </row>
    <row r="367" spans="1:19" ht="12.75">
      <c r="A367" t="s">
        <v>56</v>
      </c>
      <c r="B367" t="s">
        <v>46</v>
      </c>
      <c r="C367" t="s">
        <v>12</v>
      </c>
      <c r="D367">
        <v>2011</v>
      </c>
      <c r="E367">
        <v>6</v>
      </c>
      <c r="F367">
        <v>0.1815043</v>
      </c>
      <c r="G367">
        <v>0.1815043</v>
      </c>
      <c r="H367">
        <v>67.7637</v>
      </c>
      <c r="I367">
        <v>0.0394416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3.742315</v>
      </c>
      <c r="P367">
        <v>21323.71</v>
      </c>
      <c r="Q367">
        <v>8</v>
      </c>
      <c r="R367">
        <v>1034.211</v>
      </c>
      <c r="S367">
        <v>1034.211</v>
      </c>
    </row>
    <row r="368" spans="1:19" ht="12.75">
      <c r="A368" t="s">
        <v>56</v>
      </c>
      <c r="B368" t="s">
        <v>46</v>
      </c>
      <c r="C368" t="s">
        <v>12</v>
      </c>
      <c r="D368">
        <v>2011</v>
      </c>
      <c r="E368">
        <v>7</v>
      </c>
      <c r="F368">
        <v>0.2500421</v>
      </c>
      <c r="G368">
        <v>0.2500421</v>
      </c>
      <c r="H368">
        <v>67.6516</v>
      </c>
      <c r="I368">
        <v>0.0393785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3.742315</v>
      </c>
      <c r="P368">
        <v>21323.71</v>
      </c>
      <c r="Q368">
        <v>8</v>
      </c>
      <c r="R368">
        <v>1424.74</v>
      </c>
      <c r="S368">
        <v>1424.74</v>
      </c>
    </row>
    <row r="369" spans="1:19" ht="12.75">
      <c r="A369" t="s">
        <v>56</v>
      </c>
      <c r="B369" t="s">
        <v>46</v>
      </c>
      <c r="C369" t="s">
        <v>12</v>
      </c>
      <c r="D369">
        <v>2011</v>
      </c>
      <c r="E369">
        <v>8</v>
      </c>
      <c r="F369">
        <v>0.41522</v>
      </c>
      <c r="G369">
        <v>0.41522</v>
      </c>
      <c r="H369">
        <v>70.5977</v>
      </c>
      <c r="I369">
        <v>0.0392154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3.742315</v>
      </c>
      <c r="P369">
        <v>21323.71</v>
      </c>
      <c r="Q369">
        <v>8</v>
      </c>
      <c r="R369">
        <v>2365.924</v>
      </c>
      <c r="S369">
        <v>2365.924</v>
      </c>
    </row>
    <row r="370" spans="1:19" ht="12.75">
      <c r="A370" t="s">
        <v>56</v>
      </c>
      <c r="B370" t="s">
        <v>46</v>
      </c>
      <c r="C370" t="s">
        <v>12</v>
      </c>
      <c r="D370">
        <v>2011</v>
      </c>
      <c r="E370">
        <v>9</v>
      </c>
      <c r="F370">
        <v>0.666685</v>
      </c>
      <c r="G370">
        <v>0.666685</v>
      </c>
      <c r="H370">
        <v>76.554</v>
      </c>
      <c r="I370">
        <v>0.039188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3.742315</v>
      </c>
      <c r="P370">
        <v>21323.71</v>
      </c>
      <c r="Q370">
        <v>8</v>
      </c>
      <c r="R370">
        <v>3798.771</v>
      </c>
      <c r="S370">
        <v>3798.771</v>
      </c>
    </row>
    <row r="371" spans="1:19" ht="12.75">
      <c r="A371" t="s">
        <v>56</v>
      </c>
      <c r="B371" t="s">
        <v>46</v>
      </c>
      <c r="C371" t="s">
        <v>12</v>
      </c>
      <c r="D371">
        <v>2011</v>
      </c>
      <c r="E371">
        <v>10</v>
      </c>
      <c r="F371">
        <v>0.9744896</v>
      </c>
      <c r="G371">
        <v>0.9744896</v>
      </c>
      <c r="H371">
        <v>79.7611</v>
      </c>
      <c r="I371">
        <v>0.0390428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3.742315</v>
      </c>
      <c r="P371">
        <v>21323.71</v>
      </c>
      <c r="Q371">
        <v>8</v>
      </c>
      <c r="R371">
        <v>5552.642</v>
      </c>
      <c r="S371">
        <v>5552.642</v>
      </c>
    </row>
    <row r="372" spans="1:19" ht="12.75">
      <c r="A372" t="s">
        <v>56</v>
      </c>
      <c r="B372" t="s">
        <v>46</v>
      </c>
      <c r="C372" t="s">
        <v>12</v>
      </c>
      <c r="D372">
        <v>2011</v>
      </c>
      <c r="E372">
        <v>11</v>
      </c>
      <c r="F372">
        <v>1.293048</v>
      </c>
      <c r="G372">
        <v>1.293048</v>
      </c>
      <c r="H372">
        <v>84.5669</v>
      </c>
      <c r="I372">
        <v>0.039005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3.742315</v>
      </c>
      <c r="P372">
        <v>21323.71</v>
      </c>
      <c r="Q372">
        <v>8</v>
      </c>
      <c r="R372">
        <v>7367.787</v>
      </c>
      <c r="S372">
        <v>7367.787</v>
      </c>
    </row>
    <row r="373" spans="1:19" ht="12.75">
      <c r="A373" t="s">
        <v>56</v>
      </c>
      <c r="B373" t="s">
        <v>46</v>
      </c>
      <c r="C373" t="s">
        <v>12</v>
      </c>
      <c r="D373">
        <v>2011</v>
      </c>
      <c r="E373">
        <v>12</v>
      </c>
      <c r="F373">
        <v>1.522835</v>
      </c>
      <c r="G373">
        <v>1.522835</v>
      </c>
      <c r="H373">
        <v>85.6035</v>
      </c>
      <c r="I373">
        <v>0.0389552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3.742315</v>
      </c>
      <c r="P373">
        <v>21323.71</v>
      </c>
      <c r="Q373">
        <v>8</v>
      </c>
      <c r="R373">
        <v>8677.115</v>
      </c>
      <c r="S373">
        <v>8677.115</v>
      </c>
    </row>
    <row r="374" spans="1:19" ht="12.75">
      <c r="A374" t="s">
        <v>56</v>
      </c>
      <c r="B374" t="s">
        <v>46</v>
      </c>
      <c r="C374" t="s">
        <v>12</v>
      </c>
      <c r="D374">
        <v>2011</v>
      </c>
      <c r="E374">
        <v>13</v>
      </c>
      <c r="F374">
        <v>1.636536</v>
      </c>
      <c r="G374">
        <v>1.636536</v>
      </c>
      <c r="H374">
        <v>84.5871</v>
      </c>
      <c r="I374">
        <v>0.0388579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3.742315</v>
      </c>
      <c r="P374">
        <v>21323.71</v>
      </c>
      <c r="Q374">
        <v>8</v>
      </c>
      <c r="R374">
        <v>9324.98</v>
      </c>
      <c r="S374">
        <v>9324.98</v>
      </c>
    </row>
    <row r="375" spans="1:19" ht="12.75">
      <c r="A375" t="s">
        <v>56</v>
      </c>
      <c r="B375" t="s">
        <v>46</v>
      </c>
      <c r="C375" t="s">
        <v>12</v>
      </c>
      <c r="D375">
        <v>2011</v>
      </c>
      <c r="E375">
        <v>14</v>
      </c>
      <c r="F375">
        <v>1.640336</v>
      </c>
      <c r="G375">
        <v>1.409067</v>
      </c>
      <c r="H375">
        <v>84.2052</v>
      </c>
      <c r="I375">
        <v>0.0395305</v>
      </c>
      <c r="J375">
        <v>-0.2819296</v>
      </c>
      <c r="K375">
        <v>-0.251999</v>
      </c>
      <c r="L375">
        <v>-0.2312691</v>
      </c>
      <c r="M375">
        <v>-0.2105393</v>
      </c>
      <c r="N375">
        <v>-0.1806087</v>
      </c>
      <c r="O375">
        <v>3.742315</v>
      </c>
      <c r="P375">
        <v>21323.71</v>
      </c>
      <c r="Q375">
        <v>8</v>
      </c>
      <c r="R375">
        <v>9346.635</v>
      </c>
      <c r="S375">
        <v>8028.863</v>
      </c>
    </row>
    <row r="376" spans="1:19" ht="12.75">
      <c r="A376" t="s">
        <v>56</v>
      </c>
      <c r="B376" t="s">
        <v>46</v>
      </c>
      <c r="C376" t="s">
        <v>12</v>
      </c>
      <c r="D376">
        <v>2011</v>
      </c>
      <c r="E376">
        <v>15</v>
      </c>
      <c r="F376">
        <v>1.641697</v>
      </c>
      <c r="G376">
        <v>1.398984</v>
      </c>
      <c r="H376">
        <v>82.3888</v>
      </c>
      <c r="I376">
        <v>0.0393513</v>
      </c>
      <c r="J376">
        <v>-0.2948213</v>
      </c>
      <c r="K376">
        <v>-0.2650264</v>
      </c>
      <c r="L376">
        <v>-0.2427131</v>
      </c>
      <c r="M376">
        <v>-0.2237546</v>
      </c>
      <c r="N376">
        <v>-0.1939597</v>
      </c>
      <c r="O376">
        <v>3.742315</v>
      </c>
      <c r="P376">
        <v>21323.71</v>
      </c>
      <c r="Q376">
        <v>8</v>
      </c>
      <c r="R376">
        <v>9354.389</v>
      </c>
      <c r="S376">
        <v>7971.41</v>
      </c>
    </row>
    <row r="377" spans="1:19" ht="12.75">
      <c r="A377" t="s">
        <v>56</v>
      </c>
      <c r="B377" t="s">
        <v>46</v>
      </c>
      <c r="C377" t="s">
        <v>12</v>
      </c>
      <c r="D377">
        <v>2011</v>
      </c>
      <c r="E377">
        <v>16</v>
      </c>
      <c r="F377">
        <v>1.613692</v>
      </c>
      <c r="G377">
        <v>1.363783</v>
      </c>
      <c r="H377">
        <v>82.2148</v>
      </c>
      <c r="I377">
        <v>0.0393509</v>
      </c>
      <c r="J377">
        <v>-0.3012325</v>
      </c>
      <c r="K377">
        <v>-0.271438</v>
      </c>
      <c r="L377">
        <v>-0.2499098</v>
      </c>
      <c r="M377">
        <v>-0.2301668</v>
      </c>
      <c r="N377">
        <v>-0.2003722</v>
      </c>
      <c r="O377">
        <v>3.742315</v>
      </c>
      <c r="P377">
        <v>21323.71</v>
      </c>
      <c r="Q377">
        <v>8</v>
      </c>
      <c r="R377">
        <v>9194.819</v>
      </c>
      <c r="S377">
        <v>7770.833</v>
      </c>
    </row>
    <row r="378" spans="1:19" ht="12.75">
      <c r="A378" t="s">
        <v>56</v>
      </c>
      <c r="B378" t="s">
        <v>46</v>
      </c>
      <c r="C378" t="s">
        <v>12</v>
      </c>
      <c r="D378">
        <v>2011</v>
      </c>
      <c r="E378">
        <v>17</v>
      </c>
      <c r="F378">
        <v>1.488191</v>
      </c>
      <c r="G378">
        <v>1.23961</v>
      </c>
      <c r="H378">
        <v>80.6707</v>
      </c>
      <c r="I378">
        <v>0.0393696</v>
      </c>
      <c r="J378">
        <v>-0.3040977</v>
      </c>
      <c r="K378">
        <v>-0.274289</v>
      </c>
      <c r="L378">
        <v>-0.2485809</v>
      </c>
      <c r="M378">
        <v>-0.2329982</v>
      </c>
      <c r="N378">
        <v>-0.2031895</v>
      </c>
      <c r="O378">
        <v>3.742315</v>
      </c>
      <c r="P378">
        <v>21323.71</v>
      </c>
      <c r="Q378">
        <v>8</v>
      </c>
      <c r="R378">
        <v>8479.712</v>
      </c>
      <c r="S378">
        <v>7063.298</v>
      </c>
    </row>
    <row r="379" spans="1:19" ht="12.75">
      <c r="A379" t="s">
        <v>56</v>
      </c>
      <c r="B379" t="s">
        <v>46</v>
      </c>
      <c r="C379" t="s">
        <v>12</v>
      </c>
      <c r="D379">
        <v>2011</v>
      </c>
      <c r="E379">
        <v>18</v>
      </c>
      <c r="F379">
        <v>1.241832</v>
      </c>
      <c r="G379">
        <v>1.005599</v>
      </c>
      <c r="H379">
        <v>78.8263</v>
      </c>
      <c r="I379">
        <v>0.0398913</v>
      </c>
      <c r="J379">
        <v>-0.2873567</v>
      </c>
      <c r="K379">
        <v>-0.257153</v>
      </c>
      <c r="L379">
        <v>-0.2362339</v>
      </c>
      <c r="M379">
        <v>-0.2153149</v>
      </c>
      <c r="N379">
        <v>-0.1851112</v>
      </c>
      <c r="O379">
        <v>3.742315</v>
      </c>
      <c r="P379">
        <v>21323.71</v>
      </c>
      <c r="Q379">
        <v>8</v>
      </c>
      <c r="R379">
        <v>7075.961</v>
      </c>
      <c r="S379">
        <v>5729.9</v>
      </c>
    </row>
    <row r="380" spans="1:19" ht="12.75">
      <c r="A380" t="s">
        <v>56</v>
      </c>
      <c r="B380" t="s">
        <v>46</v>
      </c>
      <c r="C380" t="s">
        <v>12</v>
      </c>
      <c r="D380">
        <v>2011</v>
      </c>
      <c r="E380">
        <v>19</v>
      </c>
      <c r="F380">
        <v>0.8607445</v>
      </c>
      <c r="G380">
        <v>0.925705</v>
      </c>
      <c r="H380">
        <v>76.2406</v>
      </c>
      <c r="I380">
        <v>0.0403504</v>
      </c>
      <c r="J380">
        <v>0.0132494</v>
      </c>
      <c r="K380">
        <v>0.0438008</v>
      </c>
      <c r="L380">
        <v>0.0649605</v>
      </c>
      <c r="M380">
        <v>0.0861203</v>
      </c>
      <c r="N380">
        <v>0.1166717</v>
      </c>
      <c r="O380">
        <v>3.742315</v>
      </c>
      <c r="P380">
        <v>21323.71</v>
      </c>
      <c r="Q380">
        <v>8</v>
      </c>
      <c r="R380">
        <v>4904.522</v>
      </c>
      <c r="S380">
        <v>5274.667</v>
      </c>
    </row>
    <row r="381" spans="1:19" ht="12.75">
      <c r="A381" t="s">
        <v>56</v>
      </c>
      <c r="B381" t="s">
        <v>46</v>
      </c>
      <c r="C381" t="s">
        <v>12</v>
      </c>
      <c r="D381">
        <v>2011</v>
      </c>
      <c r="E381">
        <v>20</v>
      </c>
      <c r="F381">
        <v>0.6478528</v>
      </c>
      <c r="G381">
        <v>0.6945291</v>
      </c>
      <c r="H381">
        <v>72.982</v>
      </c>
      <c r="I381">
        <v>0.0394241</v>
      </c>
      <c r="J381">
        <v>-0.0052903</v>
      </c>
      <c r="K381">
        <v>0.0245597</v>
      </c>
      <c r="L381">
        <v>0.0466763</v>
      </c>
      <c r="M381">
        <v>0.0659078</v>
      </c>
      <c r="N381">
        <v>0.0957578</v>
      </c>
      <c r="O381">
        <v>3.742315</v>
      </c>
      <c r="P381">
        <v>21323.71</v>
      </c>
      <c r="Q381">
        <v>8</v>
      </c>
      <c r="R381">
        <v>3691.465</v>
      </c>
      <c r="S381">
        <v>3957.427</v>
      </c>
    </row>
    <row r="382" spans="1:19" ht="12.75">
      <c r="A382" t="s">
        <v>56</v>
      </c>
      <c r="B382" t="s">
        <v>46</v>
      </c>
      <c r="C382" t="s">
        <v>12</v>
      </c>
      <c r="D382">
        <v>2011</v>
      </c>
      <c r="E382">
        <v>21</v>
      </c>
      <c r="F382">
        <v>0.4901631</v>
      </c>
      <c r="G382">
        <v>0.5221465</v>
      </c>
      <c r="H382">
        <v>71.3927</v>
      </c>
      <c r="I382">
        <v>0.0390167</v>
      </c>
      <c r="J382">
        <v>-0.0187245</v>
      </c>
      <c r="K382">
        <v>0.010817</v>
      </c>
      <c r="L382">
        <v>0.0319834</v>
      </c>
      <c r="M382">
        <v>0.0517378</v>
      </c>
      <c r="N382">
        <v>0.0812794</v>
      </c>
      <c r="O382">
        <v>3.742315</v>
      </c>
      <c r="P382">
        <v>21323.71</v>
      </c>
      <c r="Q382">
        <v>8</v>
      </c>
      <c r="R382">
        <v>2792.949</v>
      </c>
      <c r="S382">
        <v>2975.19</v>
      </c>
    </row>
    <row r="383" spans="1:19" ht="12.75">
      <c r="A383" t="s">
        <v>56</v>
      </c>
      <c r="B383" t="s">
        <v>46</v>
      </c>
      <c r="C383" t="s">
        <v>12</v>
      </c>
      <c r="D383">
        <v>2011</v>
      </c>
      <c r="E383">
        <v>22</v>
      </c>
      <c r="F383">
        <v>0.3670118</v>
      </c>
      <c r="G383">
        <v>0.3887251</v>
      </c>
      <c r="H383">
        <v>70.0365</v>
      </c>
      <c r="I383">
        <v>0.0388272</v>
      </c>
      <c r="J383">
        <v>-0.029614</v>
      </c>
      <c r="K383">
        <v>-0.0002159</v>
      </c>
      <c r="L383">
        <v>0.0217133</v>
      </c>
      <c r="M383">
        <v>0.0405061</v>
      </c>
      <c r="N383">
        <v>0.0699041</v>
      </c>
      <c r="O383">
        <v>3.742315</v>
      </c>
      <c r="P383">
        <v>21323.71</v>
      </c>
      <c r="Q383">
        <v>8</v>
      </c>
      <c r="R383">
        <v>2091.233</v>
      </c>
      <c r="S383">
        <v>2214.956</v>
      </c>
    </row>
    <row r="384" spans="1:19" ht="12.75">
      <c r="A384" t="s">
        <v>56</v>
      </c>
      <c r="B384" t="s">
        <v>46</v>
      </c>
      <c r="C384" t="s">
        <v>12</v>
      </c>
      <c r="D384">
        <v>2011</v>
      </c>
      <c r="E384">
        <v>23</v>
      </c>
      <c r="F384">
        <v>0.2701138</v>
      </c>
      <c r="G384">
        <v>0.2853212</v>
      </c>
      <c r="H384">
        <v>68.8725</v>
      </c>
      <c r="I384">
        <v>0.0387586</v>
      </c>
      <c r="J384">
        <v>-0.0343856</v>
      </c>
      <c r="K384">
        <v>-0.0050395</v>
      </c>
      <c r="L384">
        <v>0.0152074</v>
      </c>
      <c r="M384">
        <v>0.0356105</v>
      </c>
      <c r="N384">
        <v>0.0649567</v>
      </c>
      <c r="O384">
        <v>3.742315</v>
      </c>
      <c r="P384">
        <v>21323.71</v>
      </c>
      <c r="Q384">
        <v>8</v>
      </c>
      <c r="R384">
        <v>1539.109</v>
      </c>
      <c r="S384">
        <v>1625.76</v>
      </c>
    </row>
    <row r="385" spans="1:19" ht="12.75">
      <c r="A385" t="s">
        <v>56</v>
      </c>
      <c r="B385" t="s">
        <v>46</v>
      </c>
      <c r="C385" t="s">
        <v>12</v>
      </c>
      <c r="D385">
        <v>2011</v>
      </c>
      <c r="E385">
        <v>24</v>
      </c>
      <c r="F385">
        <v>0.2216061</v>
      </c>
      <c r="G385">
        <v>0.2334436</v>
      </c>
      <c r="H385">
        <v>68.6812</v>
      </c>
      <c r="I385">
        <v>0.0387429</v>
      </c>
      <c r="J385">
        <v>-0.0395375</v>
      </c>
      <c r="K385">
        <v>-0.0102033</v>
      </c>
      <c r="L385">
        <v>0.0118375</v>
      </c>
      <c r="M385">
        <v>0.0304302</v>
      </c>
      <c r="N385">
        <v>0.0597644</v>
      </c>
      <c r="O385">
        <v>3.742315</v>
      </c>
      <c r="P385">
        <v>21323.71</v>
      </c>
      <c r="Q385">
        <v>8</v>
      </c>
      <c r="R385">
        <v>1262.712</v>
      </c>
      <c r="S385">
        <v>1330.162</v>
      </c>
    </row>
    <row r="386" spans="1:19" ht="12.75">
      <c r="A386" t="s">
        <v>56</v>
      </c>
      <c r="B386" t="s">
        <v>45</v>
      </c>
      <c r="C386" t="s">
        <v>11</v>
      </c>
      <c r="D386">
        <v>2011</v>
      </c>
      <c r="E386">
        <v>1</v>
      </c>
      <c r="F386">
        <v>0.1348762</v>
      </c>
      <c r="G386">
        <v>0.1348762</v>
      </c>
      <c r="H386">
        <v>70.213</v>
      </c>
      <c r="I386">
        <v>0.0381226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3.742315</v>
      </c>
      <c r="P386">
        <v>21323.71</v>
      </c>
      <c r="Q386">
        <v>7</v>
      </c>
      <c r="R386">
        <v>768.5247</v>
      </c>
      <c r="S386">
        <v>768.5247</v>
      </c>
    </row>
    <row r="387" spans="1:19" ht="12.75">
      <c r="A387" t="s">
        <v>56</v>
      </c>
      <c r="B387" t="s">
        <v>45</v>
      </c>
      <c r="C387" t="s">
        <v>11</v>
      </c>
      <c r="D387">
        <v>2011</v>
      </c>
      <c r="E387">
        <v>2</v>
      </c>
      <c r="F387">
        <v>0.1335818</v>
      </c>
      <c r="G387">
        <v>0.1335818</v>
      </c>
      <c r="H387">
        <v>69.7851</v>
      </c>
      <c r="I387">
        <v>0.0381813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3.742315</v>
      </c>
      <c r="P387">
        <v>21323.71</v>
      </c>
      <c r="Q387">
        <v>7</v>
      </c>
      <c r="R387">
        <v>761.1489</v>
      </c>
      <c r="S387">
        <v>761.1489</v>
      </c>
    </row>
    <row r="388" spans="1:19" ht="12.75">
      <c r="A388" t="s">
        <v>56</v>
      </c>
      <c r="B388" t="s">
        <v>45</v>
      </c>
      <c r="C388" t="s">
        <v>11</v>
      </c>
      <c r="D388">
        <v>2011</v>
      </c>
      <c r="E388">
        <v>3</v>
      </c>
      <c r="F388">
        <v>0.1316617</v>
      </c>
      <c r="G388">
        <v>0.1316617</v>
      </c>
      <c r="H388">
        <v>69.4135</v>
      </c>
      <c r="I388">
        <v>0.0382375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3.742315</v>
      </c>
      <c r="P388">
        <v>21323.71</v>
      </c>
      <c r="Q388">
        <v>7</v>
      </c>
      <c r="R388">
        <v>750.2086</v>
      </c>
      <c r="S388">
        <v>750.2086</v>
      </c>
    </row>
    <row r="389" spans="1:19" ht="12.75">
      <c r="A389" t="s">
        <v>56</v>
      </c>
      <c r="B389" t="s">
        <v>45</v>
      </c>
      <c r="C389" t="s">
        <v>11</v>
      </c>
      <c r="D389">
        <v>2011</v>
      </c>
      <c r="E389">
        <v>4</v>
      </c>
      <c r="F389">
        <v>0.1321779</v>
      </c>
      <c r="G389">
        <v>0.1321779</v>
      </c>
      <c r="H389">
        <v>68.8982</v>
      </c>
      <c r="I389">
        <v>0.0383126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3.742315</v>
      </c>
      <c r="P389">
        <v>21323.71</v>
      </c>
      <c r="Q389">
        <v>7</v>
      </c>
      <c r="R389">
        <v>753.1496</v>
      </c>
      <c r="S389">
        <v>753.1496</v>
      </c>
    </row>
    <row r="390" spans="1:19" ht="12.75">
      <c r="A390" t="s">
        <v>56</v>
      </c>
      <c r="B390" t="s">
        <v>45</v>
      </c>
      <c r="C390" t="s">
        <v>11</v>
      </c>
      <c r="D390">
        <v>2011</v>
      </c>
      <c r="E390">
        <v>5</v>
      </c>
      <c r="F390">
        <v>0.1406088</v>
      </c>
      <c r="G390">
        <v>0.1406088</v>
      </c>
      <c r="H390">
        <v>68.7805</v>
      </c>
      <c r="I390">
        <v>0.0384301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3.742315</v>
      </c>
      <c r="P390">
        <v>21323.71</v>
      </c>
      <c r="Q390">
        <v>7</v>
      </c>
      <c r="R390">
        <v>801.1888</v>
      </c>
      <c r="S390">
        <v>801.1888</v>
      </c>
    </row>
    <row r="391" spans="1:19" ht="12.75">
      <c r="A391" t="s">
        <v>56</v>
      </c>
      <c r="B391" t="s">
        <v>45</v>
      </c>
      <c r="C391" t="s">
        <v>11</v>
      </c>
      <c r="D391">
        <v>2011</v>
      </c>
      <c r="E391">
        <v>6</v>
      </c>
      <c r="F391">
        <v>0.1625353</v>
      </c>
      <c r="G391">
        <v>0.1625353</v>
      </c>
      <c r="H391">
        <v>68.9559</v>
      </c>
      <c r="I391">
        <v>0.0385775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3.742315</v>
      </c>
      <c r="P391">
        <v>21323.71</v>
      </c>
      <c r="Q391">
        <v>7</v>
      </c>
      <c r="R391">
        <v>926.1263</v>
      </c>
      <c r="S391">
        <v>926.1263</v>
      </c>
    </row>
    <row r="392" spans="1:19" ht="12.75">
      <c r="A392" t="s">
        <v>56</v>
      </c>
      <c r="B392" t="s">
        <v>45</v>
      </c>
      <c r="C392" t="s">
        <v>11</v>
      </c>
      <c r="D392">
        <v>2011</v>
      </c>
      <c r="E392">
        <v>7</v>
      </c>
      <c r="F392">
        <v>0.2315249</v>
      </c>
      <c r="G392">
        <v>0.2315249</v>
      </c>
      <c r="H392">
        <v>70.7244</v>
      </c>
      <c r="I392">
        <v>0.0387533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3.742315</v>
      </c>
      <c r="P392">
        <v>21323.71</v>
      </c>
      <c r="Q392">
        <v>7</v>
      </c>
      <c r="R392">
        <v>1319.229</v>
      </c>
      <c r="S392">
        <v>1319.229</v>
      </c>
    </row>
    <row r="393" spans="1:19" ht="12.75">
      <c r="A393" t="s">
        <v>56</v>
      </c>
      <c r="B393" t="s">
        <v>45</v>
      </c>
      <c r="C393" t="s">
        <v>11</v>
      </c>
      <c r="D393">
        <v>2011</v>
      </c>
      <c r="E393">
        <v>8</v>
      </c>
      <c r="F393">
        <v>0.3928875</v>
      </c>
      <c r="G393">
        <v>0.3928875</v>
      </c>
      <c r="H393">
        <v>73.5763</v>
      </c>
      <c r="I393">
        <v>0.0389074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3.742315</v>
      </c>
      <c r="P393">
        <v>21323.71</v>
      </c>
      <c r="Q393">
        <v>7</v>
      </c>
      <c r="R393">
        <v>2238.673</v>
      </c>
      <c r="S393">
        <v>2238.673</v>
      </c>
    </row>
    <row r="394" spans="1:19" ht="12.75">
      <c r="A394" t="s">
        <v>56</v>
      </c>
      <c r="B394" t="s">
        <v>45</v>
      </c>
      <c r="C394" t="s">
        <v>11</v>
      </c>
      <c r="D394">
        <v>2011</v>
      </c>
      <c r="E394">
        <v>9</v>
      </c>
      <c r="F394">
        <v>0.6427711</v>
      </c>
      <c r="G394">
        <v>0.6427711</v>
      </c>
      <c r="H394">
        <v>77.66</v>
      </c>
      <c r="I394">
        <v>0.0390222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3.742315</v>
      </c>
      <c r="P394">
        <v>21323.71</v>
      </c>
      <c r="Q394">
        <v>7</v>
      </c>
      <c r="R394">
        <v>3662.51</v>
      </c>
      <c r="S394">
        <v>3662.51</v>
      </c>
    </row>
    <row r="395" spans="1:19" ht="12.75">
      <c r="A395" t="s">
        <v>56</v>
      </c>
      <c r="B395" t="s">
        <v>45</v>
      </c>
      <c r="C395" t="s">
        <v>11</v>
      </c>
      <c r="D395">
        <v>2011</v>
      </c>
      <c r="E395">
        <v>10</v>
      </c>
      <c r="F395">
        <v>0.9624218</v>
      </c>
      <c r="G395">
        <v>0.9624218</v>
      </c>
      <c r="H395">
        <v>81.0868</v>
      </c>
      <c r="I395">
        <v>0.03909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3.742315</v>
      </c>
      <c r="P395">
        <v>21323.71</v>
      </c>
      <c r="Q395">
        <v>7</v>
      </c>
      <c r="R395">
        <v>5483.879</v>
      </c>
      <c r="S395">
        <v>5483.879</v>
      </c>
    </row>
    <row r="396" spans="1:19" ht="12.75">
      <c r="A396" t="s">
        <v>56</v>
      </c>
      <c r="B396" t="s">
        <v>45</v>
      </c>
      <c r="C396" t="s">
        <v>11</v>
      </c>
      <c r="D396">
        <v>2011</v>
      </c>
      <c r="E396">
        <v>11</v>
      </c>
      <c r="F396">
        <v>1.301069</v>
      </c>
      <c r="G396">
        <v>1.301069</v>
      </c>
      <c r="H396">
        <v>83.8014</v>
      </c>
      <c r="I396">
        <v>0.0391085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3.742315</v>
      </c>
      <c r="P396">
        <v>21323.71</v>
      </c>
      <c r="Q396">
        <v>7</v>
      </c>
      <c r="R396">
        <v>7413.49</v>
      </c>
      <c r="S396">
        <v>7413.49</v>
      </c>
    </row>
    <row r="397" spans="1:19" ht="12.75">
      <c r="A397" t="s">
        <v>56</v>
      </c>
      <c r="B397" t="s">
        <v>45</v>
      </c>
      <c r="C397" t="s">
        <v>11</v>
      </c>
      <c r="D397">
        <v>2011</v>
      </c>
      <c r="E397">
        <v>12</v>
      </c>
      <c r="F397">
        <v>1.56185</v>
      </c>
      <c r="G397">
        <v>1.56185</v>
      </c>
      <c r="H397">
        <v>84.8228</v>
      </c>
      <c r="I397">
        <v>0.0391164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3.742315</v>
      </c>
      <c r="P397">
        <v>21323.71</v>
      </c>
      <c r="Q397">
        <v>7</v>
      </c>
      <c r="R397">
        <v>8899.419</v>
      </c>
      <c r="S397">
        <v>8899.419</v>
      </c>
    </row>
    <row r="398" spans="1:19" ht="12.75">
      <c r="A398" t="s">
        <v>56</v>
      </c>
      <c r="B398" t="s">
        <v>45</v>
      </c>
      <c r="C398" t="s">
        <v>11</v>
      </c>
      <c r="D398">
        <v>2011</v>
      </c>
      <c r="E398">
        <v>13</v>
      </c>
      <c r="F398">
        <v>1.727026</v>
      </c>
      <c r="G398">
        <v>1.727026</v>
      </c>
      <c r="H398">
        <v>86.8932</v>
      </c>
      <c r="I398">
        <v>0.0391668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3.742315</v>
      </c>
      <c r="P398">
        <v>21323.71</v>
      </c>
      <c r="Q398">
        <v>7</v>
      </c>
      <c r="R398">
        <v>9840.596</v>
      </c>
      <c r="S398">
        <v>9840.596</v>
      </c>
    </row>
    <row r="399" spans="1:19" ht="12.75">
      <c r="A399" t="s">
        <v>56</v>
      </c>
      <c r="B399" t="s">
        <v>45</v>
      </c>
      <c r="C399" t="s">
        <v>11</v>
      </c>
      <c r="D399">
        <v>2011</v>
      </c>
      <c r="E399">
        <v>14</v>
      </c>
      <c r="F399">
        <v>1.738374</v>
      </c>
      <c r="G399">
        <v>1.498542</v>
      </c>
      <c r="H399">
        <v>86.4638</v>
      </c>
      <c r="I399">
        <v>0.0398785</v>
      </c>
      <c r="J399">
        <v>-0.2909385</v>
      </c>
      <c r="K399">
        <v>-0.2607445</v>
      </c>
      <c r="L399">
        <v>-0.2398322</v>
      </c>
      <c r="M399">
        <v>-0.2189199</v>
      </c>
      <c r="N399">
        <v>-0.1887259</v>
      </c>
      <c r="O399">
        <v>3.742315</v>
      </c>
      <c r="P399">
        <v>21323.71</v>
      </c>
      <c r="Q399">
        <v>7</v>
      </c>
      <c r="R399">
        <v>9905.254</v>
      </c>
      <c r="S399">
        <v>8538.69</v>
      </c>
    </row>
    <row r="400" spans="1:19" ht="12.75">
      <c r="A400" t="s">
        <v>56</v>
      </c>
      <c r="B400" t="s">
        <v>45</v>
      </c>
      <c r="C400" t="s">
        <v>11</v>
      </c>
      <c r="D400">
        <v>2011</v>
      </c>
      <c r="E400">
        <v>15</v>
      </c>
      <c r="F400">
        <v>1.759079</v>
      </c>
      <c r="G400">
        <v>1.504305</v>
      </c>
      <c r="H400">
        <v>85.9236</v>
      </c>
      <c r="I400">
        <v>0.0397157</v>
      </c>
      <c r="J400">
        <v>-0.3079194</v>
      </c>
      <c r="K400">
        <v>-0.2778486</v>
      </c>
      <c r="L400">
        <v>-0.2547741</v>
      </c>
      <c r="M400">
        <v>-0.2361947</v>
      </c>
      <c r="N400">
        <v>-0.2061239</v>
      </c>
      <c r="O400">
        <v>3.742315</v>
      </c>
      <c r="P400">
        <v>21323.71</v>
      </c>
      <c r="Q400">
        <v>7</v>
      </c>
      <c r="R400">
        <v>10023.23</v>
      </c>
      <c r="S400">
        <v>8571.527</v>
      </c>
    </row>
    <row r="401" spans="1:19" ht="12.75">
      <c r="A401" t="s">
        <v>56</v>
      </c>
      <c r="B401" t="s">
        <v>45</v>
      </c>
      <c r="C401" t="s">
        <v>11</v>
      </c>
      <c r="D401">
        <v>2011</v>
      </c>
      <c r="E401">
        <v>16</v>
      </c>
      <c r="F401">
        <v>1.740912</v>
      </c>
      <c r="G401">
        <v>1.47669</v>
      </c>
      <c r="H401">
        <v>84.8138</v>
      </c>
      <c r="I401">
        <v>0.0397237</v>
      </c>
      <c r="J401">
        <v>-0.3161284</v>
      </c>
      <c r="K401">
        <v>-0.2860515</v>
      </c>
      <c r="L401">
        <v>-0.2642213</v>
      </c>
      <c r="M401">
        <v>-0.2443893</v>
      </c>
      <c r="N401">
        <v>-0.2143124</v>
      </c>
      <c r="O401">
        <v>3.742315</v>
      </c>
      <c r="P401">
        <v>21323.71</v>
      </c>
      <c r="Q401">
        <v>7</v>
      </c>
      <c r="R401">
        <v>9919.715</v>
      </c>
      <c r="S401">
        <v>8414.182</v>
      </c>
    </row>
    <row r="402" spans="1:19" ht="12.75">
      <c r="A402" t="s">
        <v>56</v>
      </c>
      <c r="B402" t="s">
        <v>45</v>
      </c>
      <c r="C402" t="s">
        <v>11</v>
      </c>
      <c r="D402">
        <v>2011</v>
      </c>
      <c r="E402">
        <v>17</v>
      </c>
      <c r="F402">
        <v>1.611726</v>
      </c>
      <c r="G402">
        <v>1.347681</v>
      </c>
      <c r="H402">
        <v>82.85</v>
      </c>
      <c r="I402">
        <v>0.0397587</v>
      </c>
      <c r="J402">
        <v>-0.3203754</v>
      </c>
      <c r="K402">
        <v>-0.2902721</v>
      </c>
      <c r="L402">
        <v>-0.264045</v>
      </c>
      <c r="M402">
        <v>-0.2485732</v>
      </c>
      <c r="N402">
        <v>-0.2184699</v>
      </c>
      <c r="O402">
        <v>3.742315</v>
      </c>
      <c r="P402">
        <v>21323.71</v>
      </c>
      <c r="Q402">
        <v>7</v>
      </c>
      <c r="R402">
        <v>9183.613</v>
      </c>
      <c r="S402">
        <v>7679.085</v>
      </c>
    </row>
    <row r="403" spans="1:19" ht="12.75">
      <c r="A403" t="s">
        <v>56</v>
      </c>
      <c r="B403" t="s">
        <v>45</v>
      </c>
      <c r="C403" t="s">
        <v>11</v>
      </c>
      <c r="D403">
        <v>2011</v>
      </c>
      <c r="E403">
        <v>18</v>
      </c>
      <c r="F403">
        <v>1.3459</v>
      </c>
      <c r="G403">
        <v>1.093786</v>
      </c>
      <c r="H403">
        <v>80.1038</v>
      </c>
      <c r="I403">
        <v>0.0404013</v>
      </c>
      <c r="J403">
        <v>-0.3038905</v>
      </c>
      <c r="K403">
        <v>-0.2733006</v>
      </c>
      <c r="L403">
        <v>-0.2521141</v>
      </c>
      <c r="M403">
        <v>-0.2309276</v>
      </c>
      <c r="N403">
        <v>-0.2003376</v>
      </c>
      <c r="O403">
        <v>3.742315</v>
      </c>
      <c r="P403">
        <v>21323.71</v>
      </c>
      <c r="Q403">
        <v>7</v>
      </c>
      <c r="R403">
        <v>7668.937</v>
      </c>
      <c r="S403">
        <v>6232.391</v>
      </c>
    </row>
    <row r="404" spans="1:19" ht="12.75">
      <c r="A404" t="s">
        <v>56</v>
      </c>
      <c r="B404" t="s">
        <v>45</v>
      </c>
      <c r="C404" t="s">
        <v>11</v>
      </c>
      <c r="D404">
        <v>2011</v>
      </c>
      <c r="E404">
        <v>19</v>
      </c>
      <c r="F404">
        <v>0.9298413</v>
      </c>
      <c r="G404">
        <v>0.9960798</v>
      </c>
      <c r="H404">
        <v>77.1367</v>
      </c>
      <c r="I404">
        <v>0.0407431</v>
      </c>
      <c r="J404">
        <v>0.0140241</v>
      </c>
      <c r="K404">
        <v>0.0448728</v>
      </c>
      <c r="L404">
        <v>0.0662385</v>
      </c>
      <c r="M404">
        <v>0.0876042</v>
      </c>
      <c r="N404">
        <v>0.1184529</v>
      </c>
      <c r="O404">
        <v>3.742315</v>
      </c>
      <c r="P404">
        <v>21323.71</v>
      </c>
      <c r="Q404">
        <v>7</v>
      </c>
      <c r="R404">
        <v>5298.235</v>
      </c>
      <c r="S404">
        <v>5675.663</v>
      </c>
    </row>
    <row r="405" spans="1:19" ht="12.75">
      <c r="A405" t="s">
        <v>56</v>
      </c>
      <c r="B405" t="s">
        <v>45</v>
      </c>
      <c r="C405" t="s">
        <v>11</v>
      </c>
      <c r="D405">
        <v>2011</v>
      </c>
      <c r="E405">
        <v>20</v>
      </c>
      <c r="F405">
        <v>0.7023418</v>
      </c>
      <c r="G405">
        <v>0.7503076</v>
      </c>
      <c r="H405">
        <v>75.1275</v>
      </c>
      <c r="I405">
        <v>0.0398096</v>
      </c>
      <c r="J405">
        <v>-0.0046147</v>
      </c>
      <c r="K405">
        <v>0.0255272</v>
      </c>
      <c r="L405">
        <v>0.0479658</v>
      </c>
      <c r="M405">
        <v>0.0672795</v>
      </c>
      <c r="N405">
        <v>0.0974214</v>
      </c>
      <c r="O405">
        <v>3.742315</v>
      </c>
      <c r="P405">
        <v>21323.71</v>
      </c>
      <c r="Q405">
        <v>7</v>
      </c>
      <c r="R405">
        <v>4001.944</v>
      </c>
      <c r="S405">
        <v>4275.253</v>
      </c>
    </row>
    <row r="406" spans="1:19" ht="12.75">
      <c r="A406" t="s">
        <v>56</v>
      </c>
      <c r="B406" t="s">
        <v>45</v>
      </c>
      <c r="C406" t="s">
        <v>11</v>
      </c>
      <c r="D406">
        <v>2011</v>
      </c>
      <c r="E406">
        <v>21</v>
      </c>
      <c r="F406">
        <v>0.5339129</v>
      </c>
      <c r="G406">
        <v>0.5670907</v>
      </c>
      <c r="H406">
        <v>72.7402</v>
      </c>
      <c r="I406">
        <v>0.0393987</v>
      </c>
      <c r="J406">
        <v>-0.0176735</v>
      </c>
      <c r="K406">
        <v>0.0121572</v>
      </c>
      <c r="L406">
        <v>0.0331779</v>
      </c>
      <c r="M406">
        <v>0.0534786</v>
      </c>
      <c r="N406">
        <v>0.0833093</v>
      </c>
      <c r="O406">
        <v>3.742315</v>
      </c>
      <c r="P406">
        <v>21323.71</v>
      </c>
      <c r="Q406">
        <v>7</v>
      </c>
      <c r="R406">
        <v>3042.236</v>
      </c>
      <c r="S406">
        <v>3231.283</v>
      </c>
    </row>
    <row r="407" spans="1:19" ht="12.75">
      <c r="A407" t="s">
        <v>56</v>
      </c>
      <c r="B407" t="s">
        <v>45</v>
      </c>
      <c r="C407" t="s">
        <v>11</v>
      </c>
      <c r="D407">
        <v>2011</v>
      </c>
      <c r="E407">
        <v>22</v>
      </c>
      <c r="F407">
        <v>0.4013045</v>
      </c>
      <c r="G407">
        <v>0.4239542</v>
      </c>
      <c r="H407">
        <v>71.3973</v>
      </c>
      <c r="I407">
        <v>0.0392224</v>
      </c>
      <c r="J407">
        <v>-0.0295935</v>
      </c>
      <c r="K407">
        <v>0.0001038</v>
      </c>
      <c r="L407">
        <v>0.0226497</v>
      </c>
      <c r="M407">
        <v>0.0412403</v>
      </c>
      <c r="N407">
        <v>0.0709376</v>
      </c>
      <c r="O407">
        <v>3.742315</v>
      </c>
      <c r="P407">
        <v>21323.71</v>
      </c>
      <c r="Q407">
        <v>7</v>
      </c>
      <c r="R407">
        <v>2286.633</v>
      </c>
      <c r="S407">
        <v>2415.691</v>
      </c>
    </row>
    <row r="408" spans="1:19" ht="12.75">
      <c r="A408" t="s">
        <v>56</v>
      </c>
      <c r="B408" t="s">
        <v>45</v>
      </c>
      <c r="C408" t="s">
        <v>11</v>
      </c>
      <c r="D408">
        <v>2011</v>
      </c>
      <c r="E408">
        <v>23</v>
      </c>
      <c r="F408">
        <v>0.2952132</v>
      </c>
      <c r="G408">
        <v>0.311381</v>
      </c>
      <c r="H408">
        <v>70.39</v>
      </c>
      <c r="I408">
        <v>0.0391975</v>
      </c>
      <c r="J408">
        <v>-0.0337968</v>
      </c>
      <c r="K408">
        <v>-0.0041184</v>
      </c>
      <c r="L408">
        <v>0.0161678</v>
      </c>
      <c r="M408">
        <v>0.036992</v>
      </c>
      <c r="N408">
        <v>0.0666704</v>
      </c>
      <c r="O408">
        <v>3.742315</v>
      </c>
      <c r="P408">
        <v>21323.71</v>
      </c>
      <c r="Q408">
        <v>7</v>
      </c>
      <c r="R408">
        <v>1682.125</v>
      </c>
      <c r="S408">
        <v>1774.249</v>
      </c>
    </row>
    <row r="409" spans="1:19" ht="12.75">
      <c r="A409" t="s">
        <v>56</v>
      </c>
      <c r="B409" t="s">
        <v>45</v>
      </c>
      <c r="C409" t="s">
        <v>11</v>
      </c>
      <c r="D409">
        <v>2011</v>
      </c>
      <c r="E409">
        <v>24</v>
      </c>
      <c r="F409">
        <v>0.2414598</v>
      </c>
      <c r="G409">
        <v>0.2543558</v>
      </c>
      <c r="H409">
        <v>69.6124</v>
      </c>
      <c r="I409">
        <v>0.0392484</v>
      </c>
      <c r="J409">
        <v>-0.0391734</v>
      </c>
      <c r="K409">
        <v>-0.0094564</v>
      </c>
      <c r="L409">
        <v>0.0128959</v>
      </c>
      <c r="M409">
        <v>0.0317074</v>
      </c>
      <c r="N409">
        <v>0.0614243</v>
      </c>
      <c r="O409">
        <v>3.742315</v>
      </c>
      <c r="P409">
        <v>21323.71</v>
      </c>
      <c r="Q409">
        <v>7</v>
      </c>
      <c r="R409">
        <v>1375.838</v>
      </c>
      <c r="S409">
        <v>1449.319</v>
      </c>
    </row>
    <row r="410" spans="1:19" ht="12.75">
      <c r="A410" t="s">
        <v>56</v>
      </c>
      <c r="B410" t="s">
        <v>46</v>
      </c>
      <c r="C410" t="s">
        <v>11</v>
      </c>
      <c r="D410">
        <v>2011</v>
      </c>
      <c r="E410">
        <v>1</v>
      </c>
      <c r="F410">
        <v>0.1681651</v>
      </c>
      <c r="G410">
        <v>0.1681651</v>
      </c>
      <c r="H410">
        <v>68.7032</v>
      </c>
      <c r="I410">
        <v>0.038794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3.742315</v>
      </c>
      <c r="P410">
        <v>21323.71</v>
      </c>
      <c r="Q410">
        <v>7</v>
      </c>
      <c r="R410">
        <v>958.2046</v>
      </c>
      <c r="S410">
        <v>958.2046</v>
      </c>
    </row>
    <row r="411" spans="1:19" ht="12.75">
      <c r="A411" t="s">
        <v>56</v>
      </c>
      <c r="B411" t="s">
        <v>46</v>
      </c>
      <c r="C411" t="s">
        <v>11</v>
      </c>
      <c r="D411">
        <v>2011</v>
      </c>
      <c r="E411">
        <v>2</v>
      </c>
      <c r="F411">
        <v>0.1601902</v>
      </c>
      <c r="G411">
        <v>0.1601902</v>
      </c>
      <c r="H411">
        <v>68.1928</v>
      </c>
      <c r="I411">
        <v>0.0387877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3.742315</v>
      </c>
      <c r="P411">
        <v>21323.71</v>
      </c>
      <c r="Q411">
        <v>7</v>
      </c>
      <c r="R411">
        <v>912.7639</v>
      </c>
      <c r="S411">
        <v>912.7639</v>
      </c>
    </row>
    <row r="412" spans="1:19" ht="12.75">
      <c r="A412" t="s">
        <v>56</v>
      </c>
      <c r="B412" t="s">
        <v>46</v>
      </c>
      <c r="C412" t="s">
        <v>11</v>
      </c>
      <c r="D412">
        <v>2011</v>
      </c>
      <c r="E412">
        <v>3</v>
      </c>
      <c r="F412">
        <v>0.1500788</v>
      </c>
      <c r="G412">
        <v>0.1500788</v>
      </c>
      <c r="H412">
        <v>68.3034</v>
      </c>
      <c r="I412">
        <v>0.038752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3.742315</v>
      </c>
      <c r="P412">
        <v>21323.71</v>
      </c>
      <c r="Q412">
        <v>7</v>
      </c>
      <c r="R412">
        <v>855.1487</v>
      </c>
      <c r="S412">
        <v>855.1487</v>
      </c>
    </row>
    <row r="413" spans="1:19" ht="12.75">
      <c r="A413" t="s">
        <v>56</v>
      </c>
      <c r="B413" t="s">
        <v>46</v>
      </c>
      <c r="C413" t="s">
        <v>11</v>
      </c>
      <c r="D413">
        <v>2011</v>
      </c>
      <c r="E413">
        <v>4</v>
      </c>
      <c r="F413">
        <v>0.1454889</v>
      </c>
      <c r="G413">
        <v>0.1454889</v>
      </c>
      <c r="H413">
        <v>68.1592</v>
      </c>
      <c r="I413">
        <v>0.0387824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3.742315</v>
      </c>
      <c r="P413">
        <v>21323.71</v>
      </c>
      <c r="Q413">
        <v>7</v>
      </c>
      <c r="R413">
        <v>828.9958</v>
      </c>
      <c r="S413">
        <v>828.9958</v>
      </c>
    </row>
    <row r="414" spans="1:19" ht="12.75">
      <c r="A414" t="s">
        <v>56</v>
      </c>
      <c r="B414" t="s">
        <v>46</v>
      </c>
      <c r="C414" t="s">
        <v>11</v>
      </c>
      <c r="D414">
        <v>2011</v>
      </c>
      <c r="E414">
        <v>5</v>
      </c>
      <c r="F414">
        <v>0.1510246</v>
      </c>
      <c r="G414">
        <v>0.1510246</v>
      </c>
      <c r="H414">
        <v>67.4113</v>
      </c>
      <c r="I414">
        <v>0.0388313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3.742315</v>
      </c>
      <c r="P414">
        <v>21323.71</v>
      </c>
      <c r="Q414">
        <v>7</v>
      </c>
      <c r="R414">
        <v>860.5384</v>
      </c>
      <c r="S414">
        <v>860.5384</v>
      </c>
    </row>
    <row r="415" spans="1:19" ht="12.75">
      <c r="A415" t="s">
        <v>56</v>
      </c>
      <c r="B415" t="s">
        <v>46</v>
      </c>
      <c r="C415" t="s">
        <v>11</v>
      </c>
      <c r="D415">
        <v>2011</v>
      </c>
      <c r="E415">
        <v>6</v>
      </c>
      <c r="F415">
        <v>0.1705199</v>
      </c>
      <c r="G415">
        <v>0.1705199</v>
      </c>
      <c r="H415">
        <v>67.6953</v>
      </c>
      <c r="I415">
        <v>0.0388592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3.742315</v>
      </c>
      <c r="P415">
        <v>21323.71</v>
      </c>
      <c r="Q415">
        <v>7</v>
      </c>
      <c r="R415">
        <v>971.6226</v>
      </c>
      <c r="S415">
        <v>971.6226</v>
      </c>
    </row>
    <row r="416" spans="1:19" ht="12.75">
      <c r="A416" t="s">
        <v>56</v>
      </c>
      <c r="B416" t="s">
        <v>46</v>
      </c>
      <c r="C416" t="s">
        <v>11</v>
      </c>
      <c r="D416">
        <v>2011</v>
      </c>
      <c r="E416">
        <v>7</v>
      </c>
      <c r="F416">
        <v>0.2347493</v>
      </c>
      <c r="G416">
        <v>0.2347493</v>
      </c>
      <c r="H416">
        <v>68.6439</v>
      </c>
      <c r="I416">
        <v>0.0388566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3.742315</v>
      </c>
      <c r="P416">
        <v>21323.71</v>
      </c>
      <c r="Q416">
        <v>7</v>
      </c>
      <c r="R416">
        <v>1337.602</v>
      </c>
      <c r="S416">
        <v>1337.602</v>
      </c>
    </row>
    <row r="417" spans="1:19" ht="12.75">
      <c r="A417" t="s">
        <v>56</v>
      </c>
      <c r="B417" t="s">
        <v>46</v>
      </c>
      <c r="C417" t="s">
        <v>11</v>
      </c>
      <c r="D417">
        <v>2011</v>
      </c>
      <c r="E417">
        <v>8</v>
      </c>
      <c r="F417">
        <v>0.3824622</v>
      </c>
      <c r="G417">
        <v>0.3824622</v>
      </c>
      <c r="H417">
        <v>71.8759</v>
      </c>
      <c r="I417">
        <v>0.0387867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3.742315</v>
      </c>
      <c r="P417">
        <v>21323.71</v>
      </c>
      <c r="Q417">
        <v>7</v>
      </c>
      <c r="R417">
        <v>2179.27</v>
      </c>
      <c r="S417">
        <v>2179.27</v>
      </c>
    </row>
    <row r="418" spans="1:19" ht="12.75">
      <c r="A418" t="s">
        <v>56</v>
      </c>
      <c r="B418" t="s">
        <v>46</v>
      </c>
      <c r="C418" t="s">
        <v>11</v>
      </c>
      <c r="D418">
        <v>2011</v>
      </c>
      <c r="E418">
        <v>9</v>
      </c>
      <c r="F418">
        <v>0.6027237</v>
      </c>
      <c r="G418">
        <v>0.6027237</v>
      </c>
      <c r="H418">
        <v>75.7223</v>
      </c>
      <c r="I418">
        <v>0.0387497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3.742315</v>
      </c>
      <c r="P418">
        <v>21323.71</v>
      </c>
      <c r="Q418">
        <v>7</v>
      </c>
      <c r="R418">
        <v>3434.32</v>
      </c>
      <c r="S418">
        <v>3434.32</v>
      </c>
    </row>
    <row r="419" spans="1:19" ht="12.75">
      <c r="A419" t="s">
        <v>56</v>
      </c>
      <c r="B419" t="s">
        <v>46</v>
      </c>
      <c r="C419" t="s">
        <v>11</v>
      </c>
      <c r="D419">
        <v>2011</v>
      </c>
      <c r="E419">
        <v>10</v>
      </c>
      <c r="F419">
        <v>0.8741846</v>
      </c>
      <c r="G419">
        <v>0.8741846</v>
      </c>
      <c r="H419">
        <v>79.1289</v>
      </c>
      <c r="I419">
        <v>0.0387166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3.742315</v>
      </c>
      <c r="P419">
        <v>21323.71</v>
      </c>
      <c r="Q419">
        <v>7</v>
      </c>
      <c r="R419">
        <v>4981.104</v>
      </c>
      <c r="S419">
        <v>4981.104</v>
      </c>
    </row>
    <row r="420" spans="1:19" ht="12.75">
      <c r="A420" t="s">
        <v>56</v>
      </c>
      <c r="B420" t="s">
        <v>46</v>
      </c>
      <c r="C420" t="s">
        <v>11</v>
      </c>
      <c r="D420">
        <v>2011</v>
      </c>
      <c r="E420">
        <v>11</v>
      </c>
      <c r="F420">
        <v>1.157582</v>
      </c>
      <c r="G420">
        <v>1.157582</v>
      </c>
      <c r="H420">
        <v>81.2307</v>
      </c>
      <c r="I420">
        <v>0.0386768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3.742315</v>
      </c>
      <c r="P420">
        <v>21323.71</v>
      </c>
      <c r="Q420">
        <v>7</v>
      </c>
      <c r="R420">
        <v>6595.902</v>
      </c>
      <c r="S420">
        <v>6595.902</v>
      </c>
    </row>
    <row r="421" spans="1:19" ht="12.75">
      <c r="A421" t="s">
        <v>56</v>
      </c>
      <c r="B421" t="s">
        <v>46</v>
      </c>
      <c r="C421" t="s">
        <v>11</v>
      </c>
      <c r="D421">
        <v>2011</v>
      </c>
      <c r="E421">
        <v>12</v>
      </c>
      <c r="F421">
        <v>1.373504</v>
      </c>
      <c r="G421">
        <v>1.373504</v>
      </c>
      <c r="H421">
        <v>82.4485</v>
      </c>
      <c r="I421">
        <v>0.0386497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3.742315</v>
      </c>
      <c r="P421">
        <v>21323.71</v>
      </c>
      <c r="Q421">
        <v>7</v>
      </c>
      <c r="R421">
        <v>7826.224</v>
      </c>
      <c r="S421">
        <v>7826.224</v>
      </c>
    </row>
    <row r="422" spans="1:19" ht="12.75">
      <c r="A422" t="s">
        <v>56</v>
      </c>
      <c r="B422" t="s">
        <v>46</v>
      </c>
      <c r="C422" t="s">
        <v>11</v>
      </c>
      <c r="D422">
        <v>2011</v>
      </c>
      <c r="E422">
        <v>13</v>
      </c>
      <c r="F422">
        <v>1.502466</v>
      </c>
      <c r="G422">
        <v>1.502466</v>
      </c>
      <c r="H422">
        <v>82.7571</v>
      </c>
      <c r="I422">
        <v>0.0386527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3.742315</v>
      </c>
      <c r="P422">
        <v>21323.71</v>
      </c>
      <c r="Q422">
        <v>7</v>
      </c>
      <c r="R422">
        <v>8561.053</v>
      </c>
      <c r="S422">
        <v>8561.053</v>
      </c>
    </row>
    <row r="423" spans="1:19" ht="12.75">
      <c r="A423" t="s">
        <v>56</v>
      </c>
      <c r="B423" t="s">
        <v>46</v>
      </c>
      <c r="C423" t="s">
        <v>11</v>
      </c>
      <c r="D423">
        <v>2011</v>
      </c>
      <c r="E423">
        <v>14</v>
      </c>
      <c r="F423">
        <v>1.507294</v>
      </c>
      <c r="G423">
        <v>1.289084</v>
      </c>
      <c r="H423">
        <v>81.8659</v>
      </c>
      <c r="I423">
        <v>0.0393186</v>
      </c>
      <c r="J423">
        <v>-0.2685987</v>
      </c>
      <c r="K423">
        <v>-0.2388287</v>
      </c>
      <c r="L423">
        <v>-0.21821</v>
      </c>
      <c r="M423">
        <v>-0.1975913</v>
      </c>
      <c r="N423">
        <v>-0.1678212</v>
      </c>
      <c r="O423">
        <v>3.742315</v>
      </c>
      <c r="P423">
        <v>21323.71</v>
      </c>
      <c r="Q423">
        <v>7</v>
      </c>
      <c r="R423">
        <v>8588.561</v>
      </c>
      <c r="S423">
        <v>7345.2</v>
      </c>
    </row>
    <row r="424" spans="1:19" ht="12.75">
      <c r="A424" t="s">
        <v>56</v>
      </c>
      <c r="B424" t="s">
        <v>46</v>
      </c>
      <c r="C424" t="s">
        <v>11</v>
      </c>
      <c r="D424">
        <v>2011</v>
      </c>
      <c r="E424">
        <v>15</v>
      </c>
      <c r="F424">
        <v>1.532029</v>
      </c>
      <c r="G424">
        <v>1.300908</v>
      </c>
      <c r="H424">
        <v>82.9123</v>
      </c>
      <c r="I424">
        <v>0.0392258</v>
      </c>
      <c r="J424">
        <v>-0.2838649</v>
      </c>
      <c r="K424">
        <v>-0.254165</v>
      </c>
      <c r="L424">
        <v>-0.2311207</v>
      </c>
      <c r="M424">
        <v>-0.213025</v>
      </c>
      <c r="N424">
        <v>-0.1833252</v>
      </c>
      <c r="O424">
        <v>3.742315</v>
      </c>
      <c r="P424">
        <v>21323.71</v>
      </c>
      <c r="Q424">
        <v>7</v>
      </c>
      <c r="R424">
        <v>8729.5</v>
      </c>
      <c r="S424">
        <v>7412.574</v>
      </c>
    </row>
    <row r="425" spans="1:19" ht="12.75">
      <c r="A425" t="s">
        <v>56</v>
      </c>
      <c r="B425" t="s">
        <v>46</v>
      </c>
      <c r="C425" t="s">
        <v>11</v>
      </c>
      <c r="D425">
        <v>2011</v>
      </c>
      <c r="E425">
        <v>16</v>
      </c>
      <c r="F425">
        <v>1.51348</v>
      </c>
      <c r="G425">
        <v>1.275032</v>
      </c>
      <c r="H425">
        <v>80.6171</v>
      </c>
      <c r="I425">
        <v>0.0392289</v>
      </c>
      <c r="J425">
        <v>-0.2893569</v>
      </c>
      <c r="K425">
        <v>-0.2596546</v>
      </c>
      <c r="L425">
        <v>-0.2384483</v>
      </c>
      <c r="M425">
        <v>-0.2185113</v>
      </c>
      <c r="N425">
        <v>-0.188809</v>
      </c>
      <c r="O425">
        <v>3.742315</v>
      </c>
      <c r="P425">
        <v>21323.71</v>
      </c>
      <c r="Q425">
        <v>7</v>
      </c>
      <c r="R425">
        <v>8623.812</v>
      </c>
      <c r="S425">
        <v>7265.133</v>
      </c>
    </row>
    <row r="426" spans="1:19" ht="12.75">
      <c r="A426" t="s">
        <v>56</v>
      </c>
      <c r="B426" t="s">
        <v>46</v>
      </c>
      <c r="C426" t="s">
        <v>11</v>
      </c>
      <c r="D426">
        <v>2011</v>
      </c>
      <c r="E426">
        <v>17</v>
      </c>
      <c r="F426">
        <v>1.396722</v>
      </c>
      <c r="G426">
        <v>1.159862</v>
      </c>
      <c r="H426">
        <v>79.7907</v>
      </c>
      <c r="I426">
        <v>0.0392782</v>
      </c>
      <c r="J426">
        <v>-0.2923693</v>
      </c>
      <c r="K426">
        <v>-0.2626298</v>
      </c>
      <c r="L426">
        <v>-0.2368594</v>
      </c>
      <c r="M426">
        <v>-0.2214348</v>
      </c>
      <c r="N426">
        <v>-0.1916953</v>
      </c>
      <c r="O426">
        <v>3.742315</v>
      </c>
      <c r="P426">
        <v>21323.71</v>
      </c>
      <c r="Q426">
        <v>7</v>
      </c>
      <c r="R426">
        <v>7958.521</v>
      </c>
      <c r="S426">
        <v>6608.895</v>
      </c>
    </row>
    <row r="427" spans="1:19" ht="12.75">
      <c r="A427" t="s">
        <v>56</v>
      </c>
      <c r="B427" t="s">
        <v>46</v>
      </c>
      <c r="C427" t="s">
        <v>11</v>
      </c>
      <c r="D427">
        <v>2011</v>
      </c>
      <c r="E427">
        <v>18</v>
      </c>
      <c r="F427">
        <v>1.168142</v>
      </c>
      <c r="G427">
        <v>0.9438515</v>
      </c>
      <c r="H427">
        <v>78.0547</v>
      </c>
      <c r="I427">
        <v>0.0397579</v>
      </c>
      <c r="J427">
        <v>-0.2752421</v>
      </c>
      <c r="K427">
        <v>-0.2451394</v>
      </c>
      <c r="L427">
        <v>-0.2242904</v>
      </c>
      <c r="M427">
        <v>-0.2034413</v>
      </c>
      <c r="N427">
        <v>-0.1733386</v>
      </c>
      <c r="O427">
        <v>3.742315</v>
      </c>
      <c r="P427">
        <v>21323.71</v>
      </c>
      <c r="Q427">
        <v>7</v>
      </c>
      <c r="R427">
        <v>6656.072</v>
      </c>
      <c r="S427">
        <v>5378.065</v>
      </c>
    </row>
    <row r="428" spans="1:19" ht="12.75">
      <c r="A428" t="s">
        <v>56</v>
      </c>
      <c r="B428" t="s">
        <v>46</v>
      </c>
      <c r="C428" t="s">
        <v>11</v>
      </c>
      <c r="D428">
        <v>2011</v>
      </c>
      <c r="E428">
        <v>19</v>
      </c>
      <c r="F428">
        <v>0.8099604</v>
      </c>
      <c r="G428">
        <v>0.8721148</v>
      </c>
      <c r="H428">
        <v>74.7376</v>
      </c>
      <c r="I428">
        <v>0.0402295</v>
      </c>
      <c r="J428">
        <v>0.0105982</v>
      </c>
      <c r="K428">
        <v>0.041058</v>
      </c>
      <c r="L428">
        <v>0.0621544</v>
      </c>
      <c r="M428">
        <v>0.0832508</v>
      </c>
      <c r="N428">
        <v>0.1137106</v>
      </c>
      <c r="O428">
        <v>3.742315</v>
      </c>
      <c r="P428">
        <v>21323.71</v>
      </c>
      <c r="Q428">
        <v>7</v>
      </c>
      <c r="R428">
        <v>4615.154</v>
      </c>
      <c r="S428">
        <v>4969.311</v>
      </c>
    </row>
    <row r="429" spans="1:19" ht="12.75">
      <c r="A429" t="s">
        <v>56</v>
      </c>
      <c r="B429" t="s">
        <v>46</v>
      </c>
      <c r="C429" t="s">
        <v>11</v>
      </c>
      <c r="D429">
        <v>2011</v>
      </c>
      <c r="E429">
        <v>20</v>
      </c>
      <c r="F429">
        <v>0.6055443</v>
      </c>
      <c r="G429">
        <v>0.650126</v>
      </c>
      <c r="H429">
        <v>72.5984</v>
      </c>
      <c r="I429">
        <v>0.0393231</v>
      </c>
      <c r="J429">
        <v>-0.0071764</v>
      </c>
      <c r="K429">
        <v>0.022597</v>
      </c>
      <c r="L429">
        <v>0.0445817</v>
      </c>
      <c r="M429">
        <v>0.0638391</v>
      </c>
      <c r="N429">
        <v>0.0936126</v>
      </c>
      <c r="O429">
        <v>3.742315</v>
      </c>
      <c r="P429">
        <v>21323.71</v>
      </c>
      <c r="Q429">
        <v>7</v>
      </c>
      <c r="R429">
        <v>3450.392</v>
      </c>
      <c r="S429">
        <v>3704.418</v>
      </c>
    </row>
    <row r="430" spans="1:19" ht="12.75">
      <c r="A430" t="s">
        <v>56</v>
      </c>
      <c r="B430" t="s">
        <v>46</v>
      </c>
      <c r="C430" t="s">
        <v>11</v>
      </c>
      <c r="D430">
        <v>2011</v>
      </c>
      <c r="E430">
        <v>21</v>
      </c>
      <c r="F430">
        <v>0.4558759</v>
      </c>
      <c r="G430">
        <v>0.4863654</v>
      </c>
      <c r="H430">
        <v>70.7984</v>
      </c>
      <c r="I430">
        <v>0.0389161</v>
      </c>
      <c r="J430">
        <v>-0.0201367</v>
      </c>
      <c r="K430">
        <v>0.0093286</v>
      </c>
      <c r="L430">
        <v>0.0304895</v>
      </c>
      <c r="M430">
        <v>0.0501439</v>
      </c>
      <c r="N430">
        <v>0.0796093</v>
      </c>
      <c r="O430">
        <v>3.742315</v>
      </c>
      <c r="P430">
        <v>21323.71</v>
      </c>
      <c r="Q430">
        <v>7</v>
      </c>
      <c r="R430">
        <v>2597.581</v>
      </c>
      <c r="S430">
        <v>2771.31</v>
      </c>
    </row>
    <row r="431" spans="1:19" ht="12.75">
      <c r="A431" t="s">
        <v>56</v>
      </c>
      <c r="B431" t="s">
        <v>46</v>
      </c>
      <c r="C431" t="s">
        <v>11</v>
      </c>
      <c r="D431">
        <v>2011</v>
      </c>
      <c r="E431">
        <v>22</v>
      </c>
      <c r="F431">
        <v>0.3425114</v>
      </c>
      <c r="G431">
        <v>0.3630772</v>
      </c>
      <c r="H431">
        <v>69.8544</v>
      </c>
      <c r="I431">
        <v>0.0387368</v>
      </c>
      <c r="J431">
        <v>-0.0303758</v>
      </c>
      <c r="K431">
        <v>-0.0010462</v>
      </c>
      <c r="L431">
        <v>0.0205657</v>
      </c>
      <c r="M431">
        <v>0.039581</v>
      </c>
      <c r="N431">
        <v>0.0689107</v>
      </c>
      <c r="O431">
        <v>3.742315</v>
      </c>
      <c r="P431">
        <v>21323.71</v>
      </c>
      <c r="Q431">
        <v>7</v>
      </c>
      <c r="R431">
        <v>1951.63</v>
      </c>
      <c r="S431">
        <v>2068.814</v>
      </c>
    </row>
    <row r="432" spans="1:19" ht="12.75">
      <c r="A432" t="s">
        <v>56</v>
      </c>
      <c r="B432" t="s">
        <v>46</v>
      </c>
      <c r="C432" t="s">
        <v>11</v>
      </c>
      <c r="D432">
        <v>2011</v>
      </c>
      <c r="E432">
        <v>23</v>
      </c>
      <c r="F432">
        <v>0.2543167</v>
      </c>
      <c r="G432">
        <v>0.2684435</v>
      </c>
      <c r="H432">
        <v>69.1632</v>
      </c>
      <c r="I432">
        <v>0.0386826</v>
      </c>
      <c r="J432">
        <v>-0.0355819</v>
      </c>
      <c r="K432">
        <v>-0.0062934</v>
      </c>
      <c r="L432">
        <v>0.0141268</v>
      </c>
      <c r="M432">
        <v>0.0342769</v>
      </c>
      <c r="N432">
        <v>0.0635654</v>
      </c>
      <c r="O432">
        <v>3.742315</v>
      </c>
      <c r="P432">
        <v>21323.71</v>
      </c>
      <c r="Q432">
        <v>7</v>
      </c>
      <c r="R432">
        <v>1449.096</v>
      </c>
      <c r="S432">
        <v>1529.591</v>
      </c>
    </row>
    <row r="433" spans="1:19" ht="12.75">
      <c r="A433" t="s">
        <v>56</v>
      </c>
      <c r="B433" t="s">
        <v>46</v>
      </c>
      <c r="C433" t="s">
        <v>11</v>
      </c>
      <c r="D433">
        <v>2011</v>
      </c>
      <c r="E433">
        <v>24</v>
      </c>
      <c r="F433">
        <v>0.2099975</v>
      </c>
      <c r="G433">
        <v>0.2208321</v>
      </c>
      <c r="H433">
        <v>68.488</v>
      </c>
      <c r="I433">
        <v>0.0386871</v>
      </c>
      <c r="J433">
        <v>-0.0403234</v>
      </c>
      <c r="K433">
        <v>-0.0110314</v>
      </c>
      <c r="L433">
        <v>0.0108346</v>
      </c>
      <c r="M433">
        <v>0.0295436</v>
      </c>
      <c r="N433">
        <v>0.0588356</v>
      </c>
      <c r="O433">
        <v>3.742315</v>
      </c>
      <c r="P433">
        <v>21323.71</v>
      </c>
      <c r="Q433">
        <v>7</v>
      </c>
      <c r="R433">
        <v>1196.566</v>
      </c>
      <c r="S433">
        <v>1258.301</v>
      </c>
    </row>
    <row r="434" spans="1:19" ht="12.75">
      <c r="A434" t="s">
        <v>56</v>
      </c>
      <c r="B434" t="s">
        <v>45</v>
      </c>
      <c r="C434" t="s">
        <v>10</v>
      </c>
      <c r="D434">
        <v>2011</v>
      </c>
      <c r="E434">
        <v>1</v>
      </c>
      <c r="F434">
        <v>0.1672426</v>
      </c>
      <c r="G434">
        <v>0.1672426</v>
      </c>
      <c r="H434">
        <v>70.0267</v>
      </c>
      <c r="I434">
        <v>0.0391626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3.742315</v>
      </c>
      <c r="P434">
        <v>21323.71</v>
      </c>
      <c r="Q434">
        <v>6</v>
      </c>
      <c r="R434">
        <v>952.9482</v>
      </c>
      <c r="S434">
        <v>952.9482</v>
      </c>
    </row>
    <row r="435" spans="1:19" ht="12.75">
      <c r="A435" t="s">
        <v>56</v>
      </c>
      <c r="B435" t="s">
        <v>45</v>
      </c>
      <c r="C435" t="s">
        <v>10</v>
      </c>
      <c r="D435">
        <v>2011</v>
      </c>
      <c r="E435">
        <v>2</v>
      </c>
      <c r="F435">
        <v>0.1585649</v>
      </c>
      <c r="G435">
        <v>0.1585649</v>
      </c>
      <c r="H435">
        <v>69.5889</v>
      </c>
      <c r="I435">
        <v>0.0391945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3.742315</v>
      </c>
      <c r="P435">
        <v>21323.71</v>
      </c>
      <c r="Q435">
        <v>6</v>
      </c>
      <c r="R435">
        <v>903.5027</v>
      </c>
      <c r="S435">
        <v>903.5027</v>
      </c>
    </row>
    <row r="436" spans="1:19" ht="12.75">
      <c r="A436" t="s">
        <v>56</v>
      </c>
      <c r="B436" t="s">
        <v>45</v>
      </c>
      <c r="C436" t="s">
        <v>10</v>
      </c>
      <c r="D436">
        <v>2011</v>
      </c>
      <c r="E436">
        <v>3</v>
      </c>
      <c r="F436">
        <v>0.1470402</v>
      </c>
      <c r="G436">
        <v>0.1470402</v>
      </c>
      <c r="H436">
        <v>69.4161</v>
      </c>
      <c r="I436">
        <v>0.0390673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3.742315</v>
      </c>
      <c r="P436">
        <v>21323.71</v>
      </c>
      <c r="Q436">
        <v>6</v>
      </c>
      <c r="R436">
        <v>837.835</v>
      </c>
      <c r="S436">
        <v>837.835</v>
      </c>
    </row>
    <row r="437" spans="1:19" ht="12.75">
      <c r="A437" t="s">
        <v>56</v>
      </c>
      <c r="B437" t="s">
        <v>45</v>
      </c>
      <c r="C437" t="s">
        <v>10</v>
      </c>
      <c r="D437">
        <v>2011</v>
      </c>
      <c r="E437">
        <v>4</v>
      </c>
      <c r="F437">
        <v>0.1407523</v>
      </c>
      <c r="G437">
        <v>0.1407523</v>
      </c>
      <c r="H437">
        <v>69.5426</v>
      </c>
      <c r="I437">
        <v>0.0390937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3.742315</v>
      </c>
      <c r="P437">
        <v>21323.71</v>
      </c>
      <c r="Q437">
        <v>6</v>
      </c>
      <c r="R437">
        <v>802.0067</v>
      </c>
      <c r="S437">
        <v>802.0067</v>
      </c>
    </row>
    <row r="438" spans="1:19" ht="12.75">
      <c r="A438" t="s">
        <v>56</v>
      </c>
      <c r="B438" t="s">
        <v>45</v>
      </c>
      <c r="C438" t="s">
        <v>10</v>
      </c>
      <c r="D438">
        <v>2011</v>
      </c>
      <c r="E438">
        <v>5</v>
      </c>
      <c r="F438">
        <v>0.1453385</v>
      </c>
      <c r="G438">
        <v>0.1453385</v>
      </c>
      <c r="H438">
        <v>68.3628</v>
      </c>
      <c r="I438">
        <v>0.0391401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3.742315</v>
      </c>
      <c r="P438">
        <v>21323.71</v>
      </c>
      <c r="Q438">
        <v>6</v>
      </c>
      <c r="R438">
        <v>828.1386</v>
      </c>
      <c r="S438">
        <v>828.1386</v>
      </c>
    </row>
    <row r="439" spans="1:19" ht="12.75">
      <c r="A439" t="s">
        <v>56</v>
      </c>
      <c r="B439" t="s">
        <v>45</v>
      </c>
      <c r="C439" t="s">
        <v>10</v>
      </c>
      <c r="D439">
        <v>2011</v>
      </c>
      <c r="E439">
        <v>6</v>
      </c>
      <c r="F439">
        <v>0.1675621</v>
      </c>
      <c r="G439">
        <v>0.1675621</v>
      </c>
      <c r="H439">
        <v>69.1976</v>
      </c>
      <c r="I439">
        <v>0.0391166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3.742315</v>
      </c>
      <c r="P439">
        <v>21323.71</v>
      </c>
      <c r="Q439">
        <v>6</v>
      </c>
      <c r="R439">
        <v>954.7687</v>
      </c>
      <c r="S439">
        <v>954.7687</v>
      </c>
    </row>
    <row r="440" spans="1:19" ht="12.75">
      <c r="A440" t="s">
        <v>56</v>
      </c>
      <c r="B440" t="s">
        <v>45</v>
      </c>
      <c r="C440" t="s">
        <v>10</v>
      </c>
      <c r="D440">
        <v>2011</v>
      </c>
      <c r="E440">
        <v>7</v>
      </c>
      <c r="F440">
        <v>0.2426826</v>
      </c>
      <c r="G440">
        <v>0.2426826</v>
      </c>
      <c r="H440">
        <v>71.575</v>
      </c>
      <c r="I440">
        <v>0.0393571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3.742315</v>
      </c>
      <c r="P440">
        <v>21323.71</v>
      </c>
      <c r="Q440">
        <v>6</v>
      </c>
      <c r="R440">
        <v>1382.806</v>
      </c>
      <c r="S440">
        <v>1382.806</v>
      </c>
    </row>
    <row r="441" spans="1:19" ht="12.75">
      <c r="A441" t="s">
        <v>56</v>
      </c>
      <c r="B441" t="s">
        <v>45</v>
      </c>
      <c r="C441" t="s">
        <v>10</v>
      </c>
      <c r="D441">
        <v>2011</v>
      </c>
      <c r="E441">
        <v>8</v>
      </c>
      <c r="F441">
        <v>0.4211449</v>
      </c>
      <c r="G441">
        <v>0.4211449</v>
      </c>
      <c r="H441">
        <v>76.2856</v>
      </c>
      <c r="I441">
        <v>0.0395756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3.742315</v>
      </c>
      <c r="P441">
        <v>21323.71</v>
      </c>
      <c r="Q441">
        <v>6</v>
      </c>
      <c r="R441">
        <v>2399.684</v>
      </c>
      <c r="S441">
        <v>2399.684</v>
      </c>
    </row>
    <row r="442" spans="1:19" ht="12.75">
      <c r="A442" t="s">
        <v>56</v>
      </c>
      <c r="B442" t="s">
        <v>45</v>
      </c>
      <c r="C442" t="s">
        <v>10</v>
      </c>
      <c r="D442">
        <v>2011</v>
      </c>
      <c r="E442">
        <v>9</v>
      </c>
      <c r="F442">
        <v>0.6960775</v>
      </c>
      <c r="G442">
        <v>0.6960775</v>
      </c>
      <c r="H442">
        <v>79.4772</v>
      </c>
      <c r="I442">
        <v>0.0396301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3.742315</v>
      </c>
      <c r="P442">
        <v>21323.71</v>
      </c>
      <c r="Q442">
        <v>6</v>
      </c>
      <c r="R442">
        <v>3966.25</v>
      </c>
      <c r="S442">
        <v>3966.25</v>
      </c>
    </row>
    <row r="443" spans="1:19" ht="12.75">
      <c r="A443" t="s">
        <v>56</v>
      </c>
      <c r="B443" t="s">
        <v>45</v>
      </c>
      <c r="C443" t="s">
        <v>10</v>
      </c>
      <c r="D443">
        <v>2011</v>
      </c>
      <c r="E443">
        <v>10</v>
      </c>
      <c r="F443">
        <v>1.027786</v>
      </c>
      <c r="G443">
        <v>1.027786</v>
      </c>
      <c r="H443">
        <v>80.8414</v>
      </c>
      <c r="I443">
        <v>0.0394243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3.742315</v>
      </c>
      <c r="P443">
        <v>21323.71</v>
      </c>
      <c r="Q443">
        <v>6</v>
      </c>
      <c r="R443">
        <v>5856.323</v>
      </c>
      <c r="S443">
        <v>5856.323</v>
      </c>
    </row>
    <row r="444" spans="1:19" ht="12.75">
      <c r="A444" t="s">
        <v>56</v>
      </c>
      <c r="B444" t="s">
        <v>45</v>
      </c>
      <c r="C444" t="s">
        <v>10</v>
      </c>
      <c r="D444">
        <v>2011</v>
      </c>
      <c r="E444">
        <v>11</v>
      </c>
      <c r="F444">
        <v>1.356648</v>
      </c>
      <c r="G444">
        <v>1.356648</v>
      </c>
      <c r="H444">
        <v>82.5947</v>
      </c>
      <c r="I444">
        <v>0.0392321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3.742315</v>
      </c>
      <c r="P444">
        <v>21323.71</v>
      </c>
      <c r="Q444">
        <v>6</v>
      </c>
      <c r="R444">
        <v>7730.179</v>
      </c>
      <c r="S444">
        <v>7730.179</v>
      </c>
    </row>
    <row r="445" spans="1:19" ht="12.75">
      <c r="A445" t="s">
        <v>56</v>
      </c>
      <c r="B445" t="s">
        <v>45</v>
      </c>
      <c r="C445" t="s">
        <v>10</v>
      </c>
      <c r="D445">
        <v>2011</v>
      </c>
      <c r="E445">
        <v>12</v>
      </c>
      <c r="F445">
        <v>1.59017</v>
      </c>
      <c r="G445">
        <v>1.59017</v>
      </c>
      <c r="H445">
        <v>83.6844</v>
      </c>
      <c r="I445">
        <v>0.0391223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3.742315</v>
      </c>
      <c r="P445">
        <v>21323.71</v>
      </c>
      <c r="Q445">
        <v>6</v>
      </c>
      <c r="R445">
        <v>9060.787</v>
      </c>
      <c r="S445">
        <v>9060.787</v>
      </c>
    </row>
    <row r="446" spans="1:19" ht="12.75">
      <c r="A446" t="s">
        <v>56</v>
      </c>
      <c r="B446" t="s">
        <v>45</v>
      </c>
      <c r="C446" t="s">
        <v>10</v>
      </c>
      <c r="D446">
        <v>2011</v>
      </c>
      <c r="E446">
        <v>13</v>
      </c>
      <c r="F446">
        <v>1.712083</v>
      </c>
      <c r="G446">
        <v>1.712083</v>
      </c>
      <c r="H446">
        <v>84.1009</v>
      </c>
      <c r="I446">
        <v>0.0390717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3.742315</v>
      </c>
      <c r="P446">
        <v>21323.71</v>
      </c>
      <c r="Q446">
        <v>6</v>
      </c>
      <c r="R446">
        <v>9755.449</v>
      </c>
      <c r="S446">
        <v>9755.449</v>
      </c>
    </row>
    <row r="447" spans="1:19" ht="12.75">
      <c r="A447" t="s">
        <v>56</v>
      </c>
      <c r="B447" t="s">
        <v>45</v>
      </c>
      <c r="C447" t="s">
        <v>10</v>
      </c>
      <c r="D447">
        <v>2011</v>
      </c>
      <c r="E447">
        <v>14</v>
      </c>
      <c r="F447">
        <v>1.700685</v>
      </c>
      <c r="G447">
        <v>1.464075</v>
      </c>
      <c r="H447">
        <v>84.3391</v>
      </c>
      <c r="I447">
        <v>0.0397358</v>
      </c>
      <c r="J447">
        <v>-0.2875332</v>
      </c>
      <c r="K447">
        <v>-0.2574472</v>
      </c>
      <c r="L447">
        <v>-0.2366097</v>
      </c>
      <c r="M447">
        <v>-0.2157722</v>
      </c>
      <c r="N447">
        <v>-0.1856862</v>
      </c>
      <c r="O447">
        <v>3.742315</v>
      </c>
      <c r="P447">
        <v>21323.71</v>
      </c>
      <c r="Q447">
        <v>6</v>
      </c>
      <c r="R447">
        <v>9690.501</v>
      </c>
      <c r="S447">
        <v>8342.299</v>
      </c>
    </row>
    <row r="448" spans="1:19" ht="12.75">
      <c r="A448" t="s">
        <v>56</v>
      </c>
      <c r="B448" t="s">
        <v>45</v>
      </c>
      <c r="C448" t="s">
        <v>10</v>
      </c>
      <c r="D448">
        <v>2011</v>
      </c>
      <c r="E448">
        <v>15</v>
      </c>
      <c r="F448">
        <v>1.725598</v>
      </c>
      <c r="G448">
        <v>1.474199</v>
      </c>
      <c r="H448">
        <v>85.6956</v>
      </c>
      <c r="I448">
        <v>0.0396149</v>
      </c>
      <c r="J448">
        <v>-0.3040561</v>
      </c>
      <c r="K448">
        <v>-0.2740617</v>
      </c>
      <c r="L448">
        <v>-0.2513989</v>
      </c>
      <c r="M448">
        <v>-0.2325135</v>
      </c>
      <c r="N448">
        <v>-0.202519</v>
      </c>
      <c r="O448">
        <v>3.742315</v>
      </c>
      <c r="P448">
        <v>21323.71</v>
      </c>
      <c r="Q448">
        <v>6</v>
      </c>
      <c r="R448">
        <v>9832.454</v>
      </c>
      <c r="S448">
        <v>8399.983</v>
      </c>
    </row>
    <row r="449" spans="1:19" ht="12.75">
      <c r="A449" t="s">
        <v>56</v>
      </c>
      <c r="B449" t="s">
        <v>45</v>
      </c>
      <c r="C449" t="s">
        <v>10</v>
      </c>
      <c r="D449">
        <v>2011</v>
      </c>
      <c r="E449">
        <v>16</v>
      </c>
      <c r="F449">
        <v>1.716669</v>
      </c>
      <c r="G449">
        <v>1.454921</v>
      </c>
      <c r="H449">
        <v>85.6597</v>
      </c>
      <c r="I449">
        <v>0.039665</v>
      </c>
      <c r="J449">
        <v>-0.3132438</v>
      </c>
      <c r="K449">
        <v>-0.2832114</v>
      </c>
      <c r="L449">
        <v>-0.2617482</v>
      </c>
      <c r="M449">
        <v>-0.2416108</v>
      </c>
      <c r="N449">
        <v>-0.2115784</v>
      </c>
      <c r="O449">
        <v>3.742315</v>
      </c>
      <c r="P449">
        <v>21323.71</v>
      </c>
      <c r="Q449">
        <v>6</v>
      </c>
      <c r="R449">
        <v>9781.579</v>
      </c>
      <c r="S449">
        <v>8290.138</v>
      </c>
    </row>
    <row r="450" spans="1:19" ht="12.75">
      <c r="A450" t="s">
        <v>56</v>
      </c>
      <c r="B450" t="s">
        <v>45</v>
      </c>
      <c r="C450" t="s">
        <v>10</v>
      </c>
      <c r="D450">
        <v>2011</v>
      </c>
      <c r="E450">
        <v>17</v>
      </c>
      <c r="F450">
        <v>1.600376</v>
      </c>
      <c r="G450">
        <v>1.337276</v>
      </c>
      <c r="H450">
        <v>84.4868</v>
      </c>
      <c r="I450">
        <v>0.0397638</v>
      </c>
      <c r="J450">
        <v>-0.3198424</v>
      </c>
      <c r="K450">
        <v>-0.2897353</v>
      </c>
      <c r="L450">
        <v>-0.2631</v>
      </c>
      <c r="M450">
        <v>-0.248031</v>
      </c>
      <c r="N450">
        <v>-0.2179238</v>
      </c>
      <c r="O450">
        <v>3.742315</v>
      </c>
      <c r="P450">
        <v>21323.71</v>
      </c>
      <c r="Q450">
        <v>6</v>
      </c>
      <c r="R450">
        <v>9118.945</v>
      </c>
      <c r="S450">
        <v>7619.801</v>
      </c>
    </row>
    <row r="451" spans="1:19" ht="12.75">
      <c r="A451" t="s">
        <v>56</v>
      </c>
      <c r="B451" t="s">
        <v>45</v>
      </c>
      <c r="C451" t="s">
        <v>10</v>
      </c>
      <c r="D451">
        <v>2011</v>
      </c>
      <c r="E451">
        <v>18</v>
      </c>
      <c r="F451">
        <v>1.345137</v>
      </c>
      <c r="G451">
        <v>1.092914</v>
      </c>
      <c r="H451">
        <v>80.7835</v>
      </c>
      <c r="I451">
        <v>0.0403979</v>
      </c>
      <c r="J451">
        <v>-0.303995</v>
      </c>
      <c r="K451">
        <v>-0.2734077</v>
      </c>
      <c r="L451">
        <v>-0.252223</v>
      </c>
      <c r="M451">
        <v>-0.2310383</v>
      </c>
      <c r="N451">
        <v>-0.200451</v>
      </c>
      <c r="O451">
        <v>3.742315</v>
      </c>
      <c r="P451">
        <v>21323.71</v>
      </c>
      <c r="Q451">
        <v>6</v>
      </c>
      <c r="R451">
        <v>7664.592</v>
      </c>
      <c r="S451">
        <v>6227.425</v>
      </c>
    </row>
    <row r="452" spans="1:19" ht="12.75">
      <c r="A452" t="s">
        <v>56</v>
      </c>
      <c r="B452" t="s">
        <v>45</v>
      </c>
      <c r="C452" t="s">
        <v>10</v>
      </c>
      <c r="D452">
        <v>2011</v>
      </c>
      <c r="E452">
        <v>19</v>
      </c>
      <c r="F452">
        <v>0.9418272</v>
      </c>
      <c r="G452">
        <v>1.009332</v>
      </c>
      <c r="H452">
        <v>78.1255</v>
      </c>
      <c r="I452">
        <v>0.0407772</v>
      </c>
      <c r="J452">
        <v>0.0152468</v>
      </c>
      <c r="K452">
        <v>0.0461213</v>
      </c>
      <c r="L452">
        <v>0.0675048</v>
      </c>
      <c r="M452">
        <v>0.0888884</v>
      </c>
      <c r="N452">
        <v>0.1197629</v>
      </c>
      <c r="O452">
        <v>3.742315</v>
      </c>
      <c r="P452">
        <v>21323.71</v>
      </c>
      <c r="Q452">
        <v>6</v>
      </c>
      <c r="R452">
        <v>5366.532</v>
      </c>
      <c r="S452">
        <v>5751.174</v>
      </c>
    </row>
    <row r="453" spans="1:19" ht="12.75">
      <c r="A453" t="s">
        <v>56</v>
      </c>
      <c r="B453" t="s">
        <v>45</v>
      </c>
      <c r="C453" t="s">
        <v>10</v>
      </c>
      <c r="D453">
        <v>2011</v>
      </c>
      <c r="E453">
        <v>20</v>
      </c>
      <c r="F453">
        <v>0.713709</v>
      </c>
      <c r="G453">
        <v>0.7628615</v>
      </c>
      <c r="H453">
        <v>76.1654</v>
      </c>
      <c r="I453">
        <v>0.0398772</v>
      </c>
      <c r="J453">
        <v>-0.0031067</v>
      </c>
      <c r="K453">
        <v>0.0270863</v>
      </c>
      <c r="L453">
        <v>0.0491526</v>
      </c>
      <c r="M453">
        <v>0.0689096</v>
      </c>
      <c r="N453">
        <v>0.0991026</v>
      </c>
      <c r="O453">
        <v>3.742315</v>
      </c>
      <c r="P453">
        <v>21323.71</v>
      </c>
      <c r="Q453">
        <v>6</v>
      </c>
      <c r="R453">
        <v>4066.714</v>
      </c>
      <c r="S453">
        <v>4346.785</v>
      </c>
    </row>
    <row r="454" spans="1:19" ht="12.75">
      <c r="A454" t="s">
        <v>56</v>
      </c>
      <c r="B454" t="s">
        <v>45</v>
      </c>
      <c r="C454" t="s">
        <v>10</v>
      </c>
      <c r="D454">
        <v>2011</v>
      </c>
      <c r="E454">
        <v>21</v>
      </c>
      <c r="F454">
        <v>0.5416067</v>
      </c>
      <c r="G454">
        <v>0.5753334</v>
      </c>
      <c r="H454">
        <v>73.5541</v>
      </c>
      <c r="I454">
        <v>0.0394556</v>
      </c>
      <c r="J454">
        <v>-0.0174547</v>
      </c>
      <c r="K454">
        <v>0.0124191</v>
      </c>
      <c r="L454">
        <v>0.0337267</v>
      </c>
      <c r="M454">
        <v>0.0538002</v>
      </c>
      <c r="N454">
        <v>0.0836741</v>
      </c>
      <c r="O454">
        <v>3.742315</v>
      </c>
      <c r="P454">
        <v>21323.71</v>
      </c>
      <c r="Q454">
        <v>6</v>
      </c>
      <c r="R454">
        <v>3086.075</v>
      </c>
      <c r="S454">
        <v>3278.25</v>
      </c>
    </row>
    <row r="455" spans="1:19" ht="12.75">
      <c r="A455" t="s">
        <v>56</v>
      </c>
      <c r="B455" t="s">
        <v>45</v>
      </c>
      <c r="C455" t="s">
        <v>10</v>
      </c>
      <c r="D455">
        <v>2011</v>
      </c>
      <c r="E455">
        <v>22</v>
      </c>
      <c r="F455">
        <v>0.4032238</v>
      </c>
      <c r="G455">
        <v>0.4260609</v>
      </c>
      <c r="H455">
        <v>71.447</v>
      </c>
      <c r="I455">
        <v>0.0392489</v>
      </c>
      <c r="J455">
        <v>-0.0296098</v>
      </c>
      <c r="K455">
        <v>0.0001075</v>
      </c>
      <c r="L455">
        <v>0.0228371</v>
      </c>
      <c r="M455">
        <v>0.0412718</v>
      </c>
      <c r="N455">
        <v>0.0709892</v>
      </c>
      <c r="O455">
        <v>3.742315</v>
      </c>
      <c r="P455">
        <v>21323.71</v>
      </c>
      <c r="Q455">
        <v>6</v>
      </c>
      <c r="R455">
        <v>2297.569</v>
      </c>
      <c r="S455">
        <v>2427.695</v>
      </c>
    </row>
    <row r="456" spans="1:19" ht="12.75">
      <c r="A456" t="s">
        <v>56</v>
      </c>
      <c r="B456" t="s">
        <v>45</v>
      </c>
      <c r="C456" t="s">
        <v>10</v>
      </c>
      <c r="D456">
        <v>2011</v>
      </c>
      <c r="E456">
        <v>23</v>
      </c>
      <c r="F456">
        <v>0.2944342</v>
      </c>
      <c r="G456">
        <v>0.3108724</v>
      </c>
      <c r="H456">
        <v>70.325</v>
      </c>
      <c r="I456">
        <v>0.0392138</v>
      </c>
      <c r="J456">
        <v>-0.0333951</v>
      </c>
      <c r="K456">
        <v>-0.0037044</v>
      </c>
      <c r="L456">
        <v>0.0164382</v>
      </c>
      <c r="M456">
        <v>0.0374231</v>
      </c>
      <c r="N456">
        <v>0.0671138</v>
      </c>
      <c r="O456">
        <v>3.742315</v>
      </c>
      <c r="P456">
        <v>21323.71</v>
      </c>
      <c r="Q456">
        <v>6</v>
      </c>
      <c r="R456">
        <v>1677.686</v>
      </c>
      <c r="S456">
        <v>1771.351</v>
      </c>
    </row>
    <row r="457" spans="1:19" ht="12.75">
      <c r="A457" t="s">
        <v>56</v>
      </c>
      <c r="B457" t="s">
        <v>45</v>
      </c>
      <c r="C457" t="s">
        <v>10</v>
      </c>
      <c r="D457">
        <v>2011</v>
      </c>
      <c r="E457">
        <v>24</v>
      </c>
      <c r="F457">
        <v>0.2406469</v>
      </c>
      <c r="G457">
        <v>0.2538297</v>
      </c>
      <c r="H457">
        <v>69.1999</v>
      </c>
      <c r="I457">
        <v>0.0392961</v>
      </c>
      <c r="J457">
        <v>-0.0390154</v>
      </c>
      <c r="K457">
        <v>-0.0092623</v>
      </c>
      <c r="L457">
        <v>0.0131828</v>
      </c>
      <c r="M457">
        <v>0.0319515</v>
      </c>
      <c r="N457">
        <v>0.0617046</v>
      </c>
      <c r="O457">
        <v>3.742315</v>
      </c>
      <c r="P457">
        <v>21323.71</v>
      </c>
      <c r="Q457">
        <v>6</v>
      </c>
      <c r="R457">
        <v>1371.206</v>
      </c>
      <c r="S457">
        <v>1446.322</v>
      </c>
    </row>
    <row r="458" spans="1:19" ht="12.75">
      <c r="A458" t="s">
        <v>56</v>
      </c>
      <c r="B458" t="s">
        <v>46</v>
      </c>
      <c r="C458" t="s">
        <v>10</v>
      </c>
      <c r="D458">
        <v>2011</v>
      </c>
      <c r="E458">
        <v>1</v>
      </c>
      <c r="F458">
        <v>0.1567872</v>
      </c>
      <c r="G458">
        <v>0.1567872</v>
      </c>
      <c r="H458">
        <v>63.338</v>
      </c>
      <c r="I458">
        <v>0.0386331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3.742315</v>
      </c>
      <c r="P458">
        <v>21323.71</v>
      </c>
      <c r="Q458">
        <v>6</v>
      </c>
      <c r="R458">
        <v>893.3733</v>
      </c>
      <c r="S458">
        <v>893.3733</v>
      </c>
    </row>
    <row r="459" spans="1:19" ht="12.75">
      <c r="A459" t="s">
        <v>56</v>
      </c>
      <c r="B459" t="s">
        <v>46</v>
      </c>
      <c r="C459" t="s">
        <v>10</v>
      </c>
      <c r="D459">
        <v>2011</v>
      </c>
      <c r="E459">
        <v>2</v>
      </c>
      <c r="F459">
        <v>0.1468528</v>
      </c>
      <c r="G459">
        <v>0.1468528</v>
      </c>
      <c r="H459">
        <v>62.9575</v>
      </c>
      <c r="I459">
        <v>0.0385321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3.742315</v>
      </c>
      <c r="P459">
        <v>21323.71</v>
      </c>
      <c r="Q459">
        <v>6</v>
      </c>
      <c r="R459">
        <v>836.7674</v>
      </c>
      <c r="S459">
        <v>836.7674</v>
      </c>
    </row>
    <row r="460" spans="1:19" ht="12.75">
      <c r="A460" t="s">
        <v>56</v>
      </c>
      <c r="B460" t="s">
        <v>46</v>
      </c>
      <c r="C460" t="s">
        <v>10</v>
      </c>
      <c r="D460">
        <v>2011</v>
      </c>
      <c r="E460">
        <v>3</v>
      </c>
      <c r="F460">
        <v>0.134103</v>
      </c>
      <c r="G460">
        <v>0.134103</v>
      </c>
      <c r="H460">
        <v>60.543</v>
      </c>
      <c r="I460">
        <v>0.0383449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3.742315</v>
      </c>
      <c r="P460">
        <v>21323.71</v>
      </c>
      <c r="Q460">
        <v>6</v>
      </c>
      <c r="R460">
        <v>764.1191</v>
      </c>
      <c r="S460">
        <v>764.1191</v>
      </c>
    </row>
    <row r="461" spans="1:19" ht="12.75">
      <c r="A461" t="s">
        <v>56</v>
      </c>
      <c r="B461" t="s">
        <v>46</v>
      </c>
      <c r="C461" t="s">
        <v>10</v>
      </c>
      <c r="D461">
        <v>2011</v>
      </c>
      <c r="E461">
        <v>4</v>
      </c>
      <c r="F461">
        <v>0.126216</v>
      </c>
      <c r="G461">
        <v>0.126216</v>
      </c>
      <c r="H461">
        <v>61.0439</v>
      </c>
      <c r="I461">
        <v>0.0382739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3.742315</v>
      </c>
      <c r="P461">
        <v>21323.71</v>
      </c>
      <c r="Q461">
        <v>6</v>
      </c>
      <c r="R461">
        <v>719.1789</v>
      </c>
      <c r="S461">
        <v>719.1789</v>
      </c>
    </row>
    <row r="462" spans="1:19" ht="12.75">
      <c r="A462" t="s">
        <v>56</v>
      </c>
      <c r="B462" t="s">
        <v>46</v>
      </c>
      <c r="C462" t="s">
        <v>10</v>
      </c>
      <c r="D462">
        <v>2011</v>
      </c>
      <c r="E462">
        <v>5</v>
      </c>
      <c r="F462">
        <v>0.1257483</v>
      </c>
      <c r="G462">
        <v>0.1257483</v>
      </c>
      <c r="H462">
        <v>61.0583</v>
      </c>
      <c r="I462">
        <v>0.0382419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3.742315</v>
      </c>
      <c r="P462">
        <v>21323.71</v>
      </c>
      <c r="Q462">
        <v>6</v>
      </c>
      <c r="R462">
        <v>716.5137</v>
      </c>
      <c r="S462">
        <v>716.5137</v>
      </c>
    </row>
    <row r="463" spans="1:19" ht="12.75">
      <c r="A463" t="s">
        <v>56</v>
      </c>
      <c r="B463" t="s">
        <v>46</v>
      </c>
      <c r="C463" t="s">
        <v>10</v>
      </c>
      <c r="D463">
        <v>2011</v>
      </c>
      <c r="E463">
        <v>6</v>
      </c>
      <c r="F463">
        <v>0.1358359</v>
      </c>
      <c r="G463">
        <v>0.1358359</v>
      </c>
      <c r="H463">
        <v>61.5604</v>
      </c>
      <c r="I463">
        <v>0.0382148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3.742315</v>
      </c>
      <c r="P463">
        <v>21323.71</v>
      </c>
      <c r="Q463">
        <v>6</v>
      </c>
      <c r="R463">
        <v>773.9931</v>
      </c>
      <c r="S463">
        <v>773.9931</v>
      </c>
    </row>
    <row r="464" spans="1:19" ht="12.75">
      <c r="A464" t="s">
        <v>56</v>
      </c>
      <c r="B464" t="s">
        <v>46</v>
      </c>
      <c r="C464" t="s">
        <v>10</v>
      </c>
      <c r="D464">
        <v>2011</v>
      </c>
      <c r="E464">
        <v>7</v>
      </c>
      <c r="F464">
        <v>0.1780418</v>
      </c>
      <c r="G464">
        <v>0.1780418</v>
      </c>
      <c r="H464">
        <v>62.8596</v>
      </c>
      <c r="I464">
        <v>0.0381956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3.742315</v>
      </c>
      <c r="P464">
        <v>21323.71</v>
      </c>
      <c r="Q464">
        <v>6</v>
      </c>
      <c r="R464">
        <v>1014.482</v>
      </c>
      <c r="S464">
        <v>1014.482</v>
      </c>
    </row>
    <row r="465" spans="1:19" ht="12.75">
      <c r="A465" t="s">
        <v>56</v>
      </c>
      <c r="B465" t="s">
        <v>46</v>
      </c>
      <c r="C465" t="s">
        <v>10</v>
      </c>
      <c r="D465">
        <v>2011</v>
      </c>
      <c r="E465">
        <v>8</v>
      </c>
      <c r="F465">
        <v>0.273975</v>
      </c>
      <c r="G465">
        <v>0.273975</v>
      </c>
      <c r="H465">
        <v>66.8169</v>
      </c>
      <c r="I465">
        <v>0.0381838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3.742315</v>
      </c>
      <c r="P465">
        <v>21323.71</v>
      </c>
      <c r="Q465">
        <v>6</v>
      </c>
      <c r="R465">
        <v>1561.109</v>
      </c>
      <c r="S465">
        <v>1561.109</v>
      </c>
    </row>
    <row r="466" spans="1:19" ht="12.75">
      <c r="A466" t="s">
        <v>56</v>
      </c>
      <c r="B466" t="s">
        <v>46</v>
      </c>
      <c r="C466" t="s">
        <v>10</v>
      </c>
      <c r="D466">
        <v>2011</v>
      </c>
      <c r="E466">
        <v>9</v>
      </c>
      <c r="F466">
        <v>0.4110046</v>
      </c>
      <c r="G466">
        <v>0.4110046</v>
      </c>
      <c r="H466">
        <v>70.5716</v>
      </c>
      <c r="I466">
        <v>0.0381751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3.742315</v>
      </c>
      <c r="P466">
        <v>21323.71</v>
      </c>
      <c r="Q466">
        <v>6</v>
      </c>
      <c r="R466">
        <v>2341.904</v>
      </c>
      <c r="S466">
        <v>2341.904</v>
      </c>
    </row>
    <row r="467" spans="1:19" ht="12.75">
      <c r="A467" t="s">
        <v>56</v>
      </c>
      <c r="B467" t="s">
        <v>46</v>
      </c>
      <c r="C467" t="s">
        <v>10</v>
      </c>
      <c r="D467">
        <v>2011</v>
      </c>
      <c r="E467">
        <v>10</v>
      </c>
      <c r="F467">
        <v>0.5792015</v>
      </c>
      <c r="G467">
        <v>0.5792015</v>
      </c>
      <c r="H467">
        <v>73.9043</v>
      </c>
      <c r="I467">
        <v>0.0381555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3.742315</v>
      </c>
      <c r="P467">
        <v>21323.71</v>
      </c>
      <c r="Q467">
        <v>6</v>
      </c>
      <c r="R467">
        <v>3300.29</v>
      </c>
      <c r="S467">
        <v>3300.29</v>
      </c>
    </row>
    <row r="468" spans="1:19" ht="12.75">
      <c r="A468" t="s">
        <v>56</v>
      </c>
      <c r="B468" t="s">
        <v>46</v>
      </c>
      <c r="C468" t="s">
        <v>10</v>
      </c>
      <c r="D468">
        <v>2011</v>
      </c>
      <c r="E468">
        <v>11</v>
      </c>
      <c r="F468">
        <v>0.7564326</v>
      </c>
      <c r="G468">
        <v>0.7564326</v>
      </c>
      <c r="H468">
        <v>75.6878</v>
      </c>
      <c r="I468">
        <v>0.0381284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3.742315</v>
      </c>
      <c r="P468">
        <v>21323.71</v>
      </c>
      <c r="Q468">
        <v>6</v>
      </c>
      <c r="R468">
        <v>4310.153</v>
      </c>
      <c r="S468">
        <v>4310.153</v>
      </c>
    </row>
    <row r="469" spans="1:19" ht="12.75">
      <c r="A469" t="s">
        <v>56</v>
      </c>
      <c r="B469" t="s">
        <v>46</v>
      </c>
      <c r="C469" t="s">
        <v>10</v>
      </c>
      <c r="D469">
        <v>2011</v>
      </c>
      <c r="E469">
        <v>12</v>
      </c>
      <c r="F469">
        <v>0.8976097</v>
      </c>
      <c r="G469">
        <v>0.8976097</v>
      </c>
      <c r="H469">
        <v>76.0232</v>
      </c>
      <c r="I469">
        <v>0.038101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3.742315</v>
      </c>
      <c r="P469">
        <v>21323.71</v>
      </c>
      <c r="Q469">
        <v>6</v>
      </c>
      <c r="R469">
        <v>5114.58</v>
      </c>
      <c r="S469">
        <v>5114.58</v>
      </c>
    </row>
    <row r="470" spans="1:19" ht="12.75">
      <c r="A470" t="s">
        <v>56</v>
      </c>
      <c r="B470" t="s">
        <v>46</v>
      </c>
      <c r="C470" t="s">
        <v>10</v>
      </c>
      <c r="D470">
        <v>2011</v>
      </c>
      <c r="E470">
        <v>13</v>
      </c>
      <c r="F470">
        <v>0.9985235</v>
      </c>
      <c r="G470">
        <v>0.9985235</v>
      </c>
      <c r="H470">
        <v>77.6422</v>
      </c>
      <c r="I470">
        <v>0.0380893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3.742315</v>
      </c>
      <c r="P470">
        <v>21323.71</v>
      </c>
      <c r="Q470">
        <v>6</v>
      </c>
      <c r="R470">
        <v>5689.587</v>
      </c>
      <c r="S470">
        <v>5689.587</v>
      </c>
    </row>
    <row r="471" spans="1:19" ht="12.75">
      <c r="A471" t="s">
        <v>56</v>
      </c>
      <c r="B471" t="s">
        <v>46</v>
      </c>
      <c r="C471" t="s">
        <v>10</v>
      </c>
      <c r="D471">
        <v>2011</v>
      </c>
      <c r="E471">
        <v>14</v>
      </c>
      <c r="F471">
        <v>1.070815</v>
      </c>
      <c r="G471">
        <v>0.8993598</v>
      </c>
      <c r="H471">
        <v>78.4851</v>
      </c>
      <c r="I471">
        <v>0.0386433</v>
      </c>
      <c r="J471">
        <v>-0.220979</v>
      </c>
      <c r="K471">
        <v>-0.1917201</v>
      </c>
      <c r="L471">
        <v>-0.1714556</v>
      </c>
      <c r="M471">
        <v>-0.151191</v>
      </c>
      <c r="N471">
        <v>-0.1219322</v>
      </c>
      <c r="O471">
        <v>3.742315</v>
      </c>
      <c r="P471">
        <v>21323.71</v>
      </c>
      <c r="Q471">
        <v>6</v>
      </c>
      <c r="R471">
        <v>6101.506</v>
      </c>
      <c r="S471">
        <v>5124.552</v>
      </c>
    </row>
    <row r="472" spans="1:19" ht="12.75">
      <c r="A472" t="s">
        <v>56</v>
      </c>
      <c r="B472" t="s">
        <v>46</v>
      </c>
      <c r="C472" t="s">
        <v>10</v>
      </c>
      <c r="D472">
        <v>2011</v>
      </c>
      <c r="E472">
        <v>15</v>
      </c>
      <c r="F472">
        <v>1.114681</v>
      </c>
      <c r="G472">
        <v>0.9320537</v>
      </c>
      <c r="H472">
        <v>77.3148</v>
      </c>
      <c r="I472">
        <v>0.0386495</v>
      </c>
      <c r="J472">
        <v>-0.2329444</v>
      </c>
      <c r="K472">
        <v>-0.2036809</v>
      </c>
      <c r="L472">
        <v>-0.1826268</v>
      </c>
      <c r="M472">
        <v>-0.1631452</v>
      </c>
      <c r="N472">
        <v>-0.1338817</v>
      </c>
      <c r="O472">
        <v>3.742315</v>
      </c>
      <c r="P472">
        <v>21323.71</v>
      </c>
      <c r="Q472">
        <v>6</v>
      </c>
      <c r="R472">
        <v>6351.45</v>
      </c>
      <c r="S472">
        <v>5310.842</v>
      </c>
    </row>
    <row r="473" spans="1:19" ht="12.75">
      <c r="A473" t="s">
        <v>56</v>
      </c>
      <c r="B473" t="s">
        <v>46</v>
      </c>
      <c r="C473" t="s">
        <v>10</v>
      </c>
      <c r="D473">
        <v>2011</v>
      </c>
      <c r="E473">
        <v>16</v>
      </c>
      <c r="F473">
        <v>1.125526</v>
      </c>
      <c r="G473">
        <v>0.9347333</v>
      </c>
      <c r="H473">
        <v>76.1565</v>
      </c>
      <c r="I473">
        <v>0.0386956</v>
      </c>
      <c r="J473">
        <v>-0.241816</v>
      </c>
      <c r="K473">
        <v>-0.2125176</v>
      </c>
      <c r="L473">
        <v>-0.1907925</v>
      </c>
      <c r="M473">
        <v>-0.1719336</v>
      </c>
      <c r="N473">
        <v>-0.1426352</v>
      </c>
      <c r="O473">
        <v>3.742315</v>
      </c>
      <c r="P473">
        <v>21323.71</v>
      </c>
      <c r="Q473">
        <v>6</v>
      </c>
      <c r="R473">
        <v>6413.246</v>
      </c>
      <c r="S473">
        <v>5326.11</v>
      </c>
    </row>
    <row r="474" spans="1:19" ht="12.75">
      <c r="A474" t="s">
        <v>56</v>
      </c>
      <c r="B474" t="s">
        <v>46</v>
      </c>
      <c r="C474" t="s">
        <v>10</v>
      </c>
      <c r="D474">
        <v>2011</v>
      </c>
      <c r="E474">
        <v>17</v>
      </c>
      <c r="F474">
        <v>1.049357</v>
      </c>
      <c r="G474">
        <v>0.8583241</v>
      </c>
      <c r="H474">
        <v>73.8662</v>
      </c>
      <c r="I474">
        <v>0.038728</v>
      </c>
      <c r="J474">
        <v>-0.2449377</v>
      </c>
      <c r="K474">
        <v>-0.2156148</v>
      </c>
      <c r="L474">
        <v>-0.1910329</v>
      </c>
      <c r="M474">
        <v>-0.1749968</v>
      </c>
      <c r="N474">
        <v>-0.1456738</v>
      </c>
      <c r="O474">
        <v>3.742315</v>
      </c>
      <c r="P474">
        <v>21323.71</v>
      </c>
      <c r="Q474">
        <v>6</v>
      </c>
      <c r="R474">
        <v>5979.236</v>
      </c>
      <c r="S474">
        <v>4890.73</v>
      </c>
    </row>
    <row r="475" spans="1:19" ht="12.75">
      <c r="A475" t="s">
        <v>56</v>
      </c>
      <c r="B475" t="s">
        <v>46</v>
      </c>
      <c r="C475" t="s">
        <v>10</v>
      </c>
      <c r="D475">
        <v>2011</v>
      </c>
      <c r="E475">
        <v>18</v>
      </c>
      <c r="F475">
        <v>0.87962</v>
      </c>
      <c r="G475">
        <v>0.6983258</v>
      </c>
      <c r="H475">
        <v>72.6563</v>
      </c>
      <c r="I475">
        <v>0.0389177</v>
      </c>
      <c r="J475">
        <v>-0.2311693</v>
      </c>
      <c r="K475">
        <v>-0.2017027</v>
      </c>
      <c r="L475">
        <v>-0.1812942</v>
      </c>
      <c r="M475">
        <v>-0.1608857</v>
      </c>
      <c r="N475">
        <v>-0.1314191</v>
      </c>
      <c r="O475">
        <v>3.742315</v>
      </c>
      <c r="P475">
        <v>21323.71</v>
      </c>
      <c r="Q475">
        <v>6</v>
      </c>
      <c r="R475">
        <v>5012.075</v>
      </c>
      <c r="S475">
        <v>3979.061</v>
      </c>
    </row>
    <row r="476" spans="1:19" ht="12.75">
      <c r="A476" t="s">
        <v>56</v>
      </c>
      <c r="B476" t="s">
        <v>46</v>
      </c>
      <c r="C476" t="s">
        <v>10</v>
      </c>
      <c r="D476">
        <v>2011</v>
      </c>
      <c r="E476">
        <v>19</v>
      </c>
      <c r="F476">
        <v>0.6151162</v>
      </c>
      <c r="G476">
        <v>0.6756103</v>
      </c>
      <c r="H476">
        <v>70.846</v>
      </c>
      <c r="I476">
        <v>0.03952</v>
      </c>
      <c r="J476">
        <v>0.0098471</v>
      </c>
      <c r="K476">
        <v>0.0397698</v>
      </c>
      <c r="L476">
        <v>0.0604941</v>
      </c>
      <c r="M476">
        <v>0.0812184</v>
      </c>
      <c r="N476">
        <v>0.111141</v>
      </c>
      <c r="O476">
        <v>3.742315</v>
      </c>
      <c r="P476">
        <v>21323.71</v>
      </c>
      <c r="Q476">
        <v>6</v>
      </c>
      <c r="R476">
        <v>3504.932</v>
      </c>
      <c r="S476">
        <v>3849.627</v>
      </c>
    </row>
    <row r="477" spans="1:19" ht="12.75">
      <c r="A477" t="s">
        <v>56</v>
      </c>
      <c r="B477" t="s">
        <v>46</v>
      </c>
      <c r="C477" t="s">
        <v>10</v>
      </c>
      <c r="D477">
        <v>2011</v>
      </c>
      <c r="E477">
        <v>20</v>
      </c>
      <c r="F477">
        <v>0.4563605</v>
      </c>
      <c r="G477">
        <v>0.4994868</v>
      </c>
      <c r="H477">
        <v>67.3916</v>
      </c>
      <c r="I477">
        <v>0.0387144</v>
      </c>
      <c r="J477">
        <v>-0.0067826</v>
      </c>
      <c r="K477">
        <v>0.0225301</v>
      </c>
      <c r="L477">
        <v>0.0431263</v>
      </c>
      <c r="M477">
        <v>0.0631339</v>
      </c>
      <c r="N477">
        <v>0.0924465</v>
      </c>
      <c r="O477">
        <v>3.742315</v>
      </c>
      <c r="P477">
        <v>21323.71</v>
      </c>
      <c r="Q477">
        <v>6</v>
      </c>
      <c r="R477">
        <v>2600.342</v>
      </c>
      <c r="S477">
        <v>2846.076</v>
      </c>
    </row>
    <row r="478" spans="1:19" ht="12.75">
      <c r="A478" t="s">
        <v>56</v>
      </c>
      <c r="B478" t="s">
        <v>46</v>
      </c>
      <c r="C478" t="s">
        <v>10</v>
      </c>
      <c r="D478">
        <v>2011</v>
      </c>
      <c r="E478">
        <v>21</v>
      </c>
      <c r="F478">
        <v>0.3381118</v>
      </c>
      <c r="G478">
        <v>0.3662398</v>
      </c>
      <c r="H478">
        <v>64.8507</v>
      </c>
      <c r="I478">
        <v>0.0383513</v>
      </c>
      <c r="J478">
        <v>-0.0228022</v>
      </c>
      <c r="K478">
        <v>0.0062356</v>
      </c>
      <c r="L478">
        <v>0.028128</v>
      </c>
      <c r="M478">
        <v>0.0464585</v>
      </c>
      <c r="N478">
        <v>0.0754962</v>
      </c>
      <c r="O478">
        <v>3.742315</v>
      </c>
      <c r="P478">
        <v>21323.71</v>
      </c>
      <c r="Q478">
        <v>6</v>
      </c>
      <c r="R478">
        <v>1926.561</v>
      </c>
      <c r="S478">
        <v>2086.834</v>
      </c>
    </row>
    <row r="479" spans="1:19" ht="12.75">
      <c r="A479" t="s">
        <v>56</v>
      </c>
      <c r="B479" t="s">
        <v>46</v>
      </c>
      <c r="C479" t="s">
        <v>10</v>
      </c>
      <c r="D479">
        <v>2011</v>
      </c>
      <c r="E479">
        <v>22</v>
      </c>
      <c r="F479">
        <v>0.2501951</v>
      </c>
      <c r="G479">
        <v>0.2679492</v>
      </c>
      <c r="H479">
        <v>63.4386</v>
      </c>
      <c r="I479">
        <v>0.0381909</v>
      </c>
      <c r="J479">
        <v>-0.0319577</v>
      </c>
      <c r="K479">
        <v>-0.0030414</v>
      </c>
      <c r="L479">
        <v>0.0177541</v>
      </c>
      <c r="M479">
        <v>0.0370133</v>
      </c>
      <c r="N479">
        <v>0.0659296</v>
      </c>
      <c r="O479">
        <v>3.742315</v>
      </c>
      <c r="P479">
        <v>21323.71</v>
      </c>
      <c r="Q479">
        <v>6</v>
      </c>
      <c r="R479">
        <v>1425.612</v>
      </c>
      <c r="S479">
        <v>1526.775</v>
      </c>
    </row>
    <row r="480" spans="1:19" ht="12.75">
      <c r="A480" t="s">
        <v>56</v>
      </c>
      <c r="B480" t="s">
        <v>46</v>
      </c>
      <c r="C480" t="s">
        <v>10</v>
      </c>
      <c r="D480">
        <v>2011</v>
      </c>
      <c r="E480">
        <v>23</v>
      </c>
      <c r="F480">
        <v>0.1865216</v>
      </c>
      <c r="G480">
        <v>0.1977052</v>
      </c>
      <c r="H480">
        <v>63.1701</v>
      </c>
      <c r="I480">
        <v>0.0381289</v>
      </c>
      <c r="J480">
        <v>-0.0381666</v>
      </c>
      <c r="K480">
        <v>-0.0092973</v>
      </c>
      <c r="L480">
        <v>0.0111836</v>
      </c>
      <c r="M480">
        <v>0.0306923</v>
      </c>
      <c r="N480">
        <v>0.0595616</v>
      </c>
      <c r="O480">
        <v>3.742315</v>
      </c>
      <c r="P480">
        <v>21323.71</v>
      </c>
      <c r="Q480">
        <v>6</v>
      </c>
      <c r="R480">
        <v>1062.8</v>
      </c>
      <c r="S480">
        <v>1126.524</v>
      </c>
    </row>
    <row r="481" spans="1:19" ht="12.75">
      <c r="A481" t="s">
        <v>56</v>
      </c>
      <c r="B481" t="s">
        <v>46</v>
      </c>
      <c r="C481" t="s">
        <v>10</v>
      </c>
      <c r="D481">
        <v>2011</v>
      </c>
      <c r="E481">
        <v>24</v>
      </c>
      <c r="F481">
        <v>0.1563844</v>
      </c>
      <c r="G481">
        <v>0.164186</v>
      </c>
      <c r="H481">
        <v>62.661</v>
      </c>
      <c r="I481">
        <v>0.0381002</v>
      </c>
      <c r="J481">
        <v>-0.0424737</v>
      </c>
      <c r="K481">
        <v>-0.0136261</v>
      </c>
      <c r="L481">
        <v>0.0078016</v>
      </c>
      <c r="M481">
        <v>0.0263334</v>
      </c>
      <c r="N481">
        <v>0.055181</v>
      </c>
      <c r="O481">
        <v>3.742315</v>
      </c>
      <c r="P481">
        <v>21323.71</v>
      </c>
      <c r="Q481">
        <v>6</v>
      </c>
      <c r="R481">
        <v>891.0782</v>
      </c>
      <c r="S481">
        <v>935.5317</v>
      </c>
    </row>
    <row r="482" spans="1:19" ht="12.75">
      <c r="A482" t="s">
        <v>56</v>
      </c>
      <c r="B482" t="s">
        <v>45</v>
      </c>
      <c r="C482" t="s">
        <v>9</v>
      </c>
      <c r="D482">
        <v>2011</v>
      </c>
      <c r="E482">
        <v>1</v>
      </c>
      <c r="F482">
        <v>0.169976</v>
      </c>
      <c r="G482">
        <v>0.169976</v>
      </c>
      <c r="H482">
        <v>63.5717</v>
      </c>
      <c r="I482">
        <v>0.0389945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3.742315</v>
      </c>
      <c r="P482">
        <v>21323.71</v>
      </c>
      <c r="Q482">
        <v>5</v>
      </c>
      <c r="R482">
        <v>968.5233</v>
      </c>
      <c r="S482">
        <v>968.5233</v>
      </c>
    </row>
    <row r="483" spans="1:19" ht="12.75">
      <c r="A483" t="s">
        <v>56</v>
      </c>
      <c r="B483" t="s">
        <v>45</v>
      </c>
      <c r="C483" t="s">
        <v>9</v>
      </c>
      <c r="D483">
        <v>2011</v>
      </c>
      <c r="E483">
        <v>2</v>
      </c>
      <c r="F483">
        <v>0.1593155</v>
      </c>
      <c r="G483">
        <v>0.1593155</v>
      </c>
      <c r="H483">
        <v>64.1918</v>
      </c>
      <c r="I483">
        <v>0.0389303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3.742315</v>
      </c>
      <c r="P483">
        <v>21323.71</v>
      </c>
      <c r="Q483">
        <v>5</v>
      </c>
      <c r="R483">
        <v>907.7798</v>
      </c>
      <c r="S483">
        <v>907.7798</v>
      </c>
    </row>
    <row r="484" spans="1:19" ht="12.75">
      <c r="A484" t="s">
        <v>56</v>
      </c>
      <c r="B484" t="s">
        <v>45</v>
      </c>
      <c r="C484" t="s">
        <v>9</v>
      </c>
      <c r="D484">
        <v>2011</v>
      </c>
      <c r="E484">
        <v>3</v>
      </c>
      <c r="F484">
        <v>0.144972</v>
      </c>
      <c r="G484">
        <v>0.144972</v>
      </c>
      <c r="H484">
        <v>62.552</v>
      </c>
      <c r="I484">
        <v>0.0387206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3.742315</v>
      </c>
      <c r="P484">
        <v>21323.71</v>
      </c>
      <c r="Q484">
        <v>5</v>
      </c>
      <c r="R484">
        <v>826.0504</v>
      </c>
      <c r="S484">
        <v>826.0504</v>
      </c>
    </row>
    <row r="485" spans="1:19" ht="12.75">
      <c r="A485" t="s">
        <v>56</v>
      </c>
      <c r="B485" t="s">
        <v>45</v>
      </c>
      <c r="C485" t="s">
        <v>9</v>
      </c>
      <c r="D485">
        <v>2011</v>
      </c>
      <c r="E485">
        <v>4</v>
      </c>
      <c r="F485">
        <v>0.1357013</v>
      </c>
      <c r="G485">
        <v>0.1357013</v>
      </c>
      <c r="H485">
        <v>60.6833</v>
      </c>
      <c r="I485">
        <v>0.038546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3.742315</v>
      </c>
      <c r="P485">
        <v>21323.71</v>
      </c>
      <c r="Q485">
        <v>5</v>
      </c>
      <c r="R485">
        <v>773.226</v>
      </c>
      <c r="S485">
        <v>773.226</v>
      </c>
    </row>
    <row r="486" spans="1:19" ht="12.75">
      <c r="A486" t="s">
        <v>56</v>
      </c>
      <c r="B486" t="s">
        <v>45</v>
      </c>
      <c r="C486" t="s">
        <v>9</v>
      </c>
      <c r="D486">
        <v>2011</v>
      </c>
      <c r="E486">
        <v>5</v>
      </c>
      <c r="F486">
        <v>0.1341949</v>
      </c>
      <c r="G486">
        <v>0.1341949</v>
      </c>
      <c r="H486">
        <v>59.0592</v>
      </c>
      <c r="I486">
        <v>0.0384076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3.742315</v>
      </c>
      <c r="P486">
        <v>21323.71</v>
      </c>
      <c r="Q486">
        <v>5</v>
      </c>
      <c r="R486">
        <v>764.6426</v>
      </c>
      <c r="S486">
        <v>764.6426</v>
      </c>
    </row>
    <row r="487" spans="1:19" ht="12.75">
      <c r="A487" t="s">
        <v>56</v>
      </c>
      <c r="B487" t="s">
        <v>45</v>
      </c>
      <c r="C487" t="s">
        <v>9</v>
      </c>
      <c r="D487">
        <v>2011</v>
      </c>
      <c r="E487">
        <v>6</v>
      </c>
      <c r="F487">
        <v>0.1429574</v>
      </c>
      <c r="G487">
        <v>0.1429574</v>
      </c>
      <c r="H487">
        <v>58.7784</v>
      </c>
      <c r="I487">
        <v>0.0382848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3.742315</v>
      </c>
      <c r="P487">
        <v>21323.71</v>
      </c>
      <c r="Q487">
        <v>5</v>
      </c>
      <c r="R487">
        <v>814.5715</v>
      </c>
      <c r="S487">
        <v>814.5715</v>
      </c>
    </row>
    <row r="488" spans="1:19" ht="12.75">
      <c r="A488" t="s">
        <v>56</v>
      </c>
      <c r="B488" t="s">
        <v>45</v>
      </c>
      <c r="C488" t="s">
        <v>9</v>
      </c>
      <c r="D488">
        <v>2011</v>
      </c>
      <c r="E488">
        <v>7</v>
      </c>
      <c r="F488">
        <v>0.1866105</v>
      </c>
      <c r="G488">
        <v>0.1866105</v>
      </c>
      <c r="H488">
        <v>63.0101</v>
      </c>
      <c r="I488">
        <v>0.0382272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3.742315</v>
      </c>
      <c r="P488">
        <v>21323.71</v>
      </c>
      <c r="Q488">
        <v>5</v>
      </c>
      <c r="R488">
        <v>1063.306</v>
      </c>
      <c r="S488">
        <v>1063.306</v>
      </c>
    </row>
    <row r="489" spans="1:19" ht="12.75">
      <c r="A489" t="s">
        <v>56</v>
      </c>
      <c r="B489" t="s">
        <v>45</v>
      </c>
      <c r="C489" t="s">
        <v>9</v>
      </c>
      <c r="D489">
        <v>2011</v>
      </c>
      <c r="E489">
        <v>8</v>
      </c>
      <c r="F489">
        <v>0.2933213</v>
      </c>
      <c r="G489">
        <v>0.2933213</v>
      </c>
      <c r="H489">
        <v>70.6133</v>
      </c>
      <c r="I489">
        <v>0.0382253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3.742315</v>
      </c>
      <c r="P489">
        <v>21323.71</v>
      </c>
      <c r="Q489">
        <v>5</v>
      </c>
      <c r="R489">
        <v>1671.345</v>
      </c>
      <c r="S489">
        <v>1671.345</v>
      </c>
    </row>
    <row r="490" spans="1:19" ht="12.75">
      <c r="A490" t="s">
        <v>56</v>
      </c>
      <c r="B490" t="s">
        <v>45</v>
      </c>
      <c r="C490" t="s">
        <v>9</v>
      </c>
      <c r="D490">
        <v>2011</v>
      </c>
      <c r="E490">
        <v>9</v>
      </c>
      <c r="F490">
        <v>0.4648682</v>
      </c>
      <c r="G490">
        <v>0.4648682</v>
      </c>
      <c r="H490">
        <v>77.0915</v>
      </c>
      <c r="I490">
        <v>0.0382566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3.742315</v>
      </c>
      <c r="P490">
        <v>21323.71</v>
      </c>
      <c r="Q490">
        <v>5</v>
      </c>
      <c r="R490">
        <v>2648.819</v>
      </c>
      <c r="S490">
        <v>2648.819</v>
      </c>
    </row>
    <row r="491" spans="1:19" ht="12.75">
      <c r="A491" t="s">
        <v>56</v>
      </c>
      <c r="B491" t="s">
        <v>45</v>
      </c>
      <c r="C491" t="s">
        <v>9</v>
      </c>
      <c r="D491">
        <v>2011</v>
      </c>
      <c r="E491">
        <v>10</v>
      </c>
      <c r="F491">
        <v>0.7141072</v>
      </c>
      <c r="G491">
        <v>0.7141072</v>
      </c>
      <c r="H491">
        <v>83.1953</v>
      </c>
      <c r="I491">
        <v>0.0383137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3.742315</v>
      </c>
      <c r="P491">
        <v>21323.71</v>
      </c>
      <c r="Q491">
        <v>5</v>
      </c>
      <c r="R491">
        <v>4068.983</v>
      </c>
      <c r="S491">
        <v>4068.983</v>
      </c>
    </row>
    <row r="492" spans="1:19" ht="12.75">
      <c r="A492" t="s">
        <v>56</v>
      </c>
      <c r="B492" t="s">
        <v>45</v>
      </c>
      <c r="C492" t="s">
        <v>9</v>
      </c>
      <c r="D492">
        <v>2011</v>
      </c>
      <c r="E492">
        <v>11</v>
      </c>
      <c r="F492">
        <v>1.024089</v>
      </c>
      <c r="G492">
        <v>1.024089</v>
      </c>
      <c r="H492">
        <v>87.2895</v>
      </c>
      <c r="I492">
        <v>0.0384169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3.742315</v>
      </c>
      <c r="P492">
        <v>21323.71</v>
      </c>
      <c r="Q492">
        <v>5</v>
      </c>
      <c r="R492">
        <v>5835.26</v>
      </c>
      <c r="S492">
        <v>5835.26</v>
      </c>
    </row>
    <row r="493" spans="1:19" ht="12.75">
      <c r="A493" t="s">
        <v>56</v>
      </c>
      <c r="B493" t="s">
        <v>45</v>
      </c>
      <c r="C493" t="s">
        <v>9</v>
      </c>
      <c r="D493">
        <v>2011</v>
      </c>
      <c r="E493">
        <v>12</v>
      </c>
      <c r="F493">
        <v>1.303606</v>
      </c>
      <c r="G493">
        <v>1.303606</v>
      </c>
      <c r="H493">
        <v>88.6962</v>
      </c>
      <c r="I493">
        <v>0.0385519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3.742315</v>
      </c>
      <c r="P493">
        <v>21323.71</v>
      </c>
      <c r="Q493">
        <v>5</v>
      </c>
      <c r="R493">
        <v>7427.946</v>
      </c>
      <c r="S493">
        <v>7427.946</v>
      </c>
    </row>
    <row r="494" spans="1:19" ht="12.75">
      <c r="A494" t="s">
        <v>56</v>
      </c>
      <c r="B494" t="s">
        <v>45</v>
      </c>
      <c r="C494" t="s">
        <v>9</v>
      </c>
      <c r="D494">
        <v>2011</v>
      </c>
      <c r="E494">
        <v>13</v>
      </c>
      <c r="F494">
        <v>1.502848</v>
      </c>
      <c r="G494">
        <v>1.502848</v>
      </c>
      <c r="H494">
        <v>88.7984</v>
      </c>
      <c r="I494">
        <v>0.0387009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3.742315</v>
      </c>
      <c r="P494">
        <v>21323.71</v>
      </c>
      <c r="Q494">
        <v>5</v>
      </c>
      <c r="R494">
        <v>8563.228</v>
      </c>
      <c r="S494">
        <v>8563.228</v>
      </c>
    </row>
    <row r="495" spans="1:19" ht="12.75">
      <c r="A495" t="s">
        <v>56</v>
      </c>
      <c r="B495" t="s">
        <v>45</v>
      </c>
      <c r="C495" t="s">
        <v>9</v>
      </c>
      <c r="D495">
        <v>2011</v>
      </c>
      <c r="E495">
        <v>14</v>
      </c>
      <c r="F495">
        <v>1.587712</v>
      </c>
      <c r="G495">
        <v>1.362439</v>
      </c>
      <c r="H495">
        <v>87.3516</v>
      </c>
      <c r="I495">
        <v>0.0395714</v>
      </c>
      <c r="J495">
        <v>-0.275986</v>
      </c>
      <c r="K495">
        <v>-0.2460245</v>
      </c>
      <c r="L495">
        <v>-0.2252733</v>
      </c>
      <c r="M495">
        <v>-0.204522</v>
      </c>
      <c r="N495">
        <v>-0.1745605</v>
      </c>
      <c r="O495">
        <v>3.742315</v>
      </c>
      <c r="P495">
        <v>21323.71</v>
      </c>
      <c r="Q495">
        <v>5</v>
      </c>
      <c r="R495">
        <v>9046.783</v>
      </c>
      <c r="S495">
        <v>7763.176</v>
      </c>
    </row>
    <row r="496" spans="1:19" ht="12.75">
      <c r="A496" t="s">
        <v>56</v>
      </c>
      <c r="B496" t="s">
        <v>45</v>
      </c>
      <c r="C496" t="s">
        <v>9</v>
      </c>
      <c r="D496">
        <v>2011</v>
      </c>
      <c r="E496">
        <v>15</v>
      </c>
      <c r="F496">
        <v>1.655534</v>
      </c>
      <c r="G496">
        <v>1.412131</v>
      </c>
      <c r="H496">
        <v>86.4318</v>
      </c>
      <c r="I496">
        <v>0.0395698</v>
      </c>
      <c r="J496">
        <v>-0.2964225</v>
      </c>
      <c r="K496">
        <v>-0.2664622</v>
      </c>
      <c r="L496">
        <v>-0.2434033</v>
      </c>
      <c r="M496">
        <v>-0.2249614</v>
      </c>
      <c r="N496">
        <v>-0.1950011</v>
      </c>
      <c r="O496">
        <v>3.742315</v>
      </c>
      <c r="P496">
        <v>21323.71</v>
      </c>
      <c r="Q496">
        <v>5</v>
      </c>
      <c r="R496">
        <v>9433.234</v>
      </c>
      <c r="S496">
        <v>8046.322</v>
      </c>
    </row>
    <row r="497" spans="1:19" ht="12.75">
      <c r="A497" t="s">
        <v>56</v>
      </c>
      <c r="B497" t="s">
        <v>45</v>
      </c>
      <c r="C497" t="s">
        <v>9</v>
      </c>
      <c r="D497">
        <v>2011</v>
      </c>
      <c r="E497">
        <v>16</v>
      </c>
      <c r="F497">
        <v>1.674837</v>
      </c>
      <c r="G497">
        <v>1.418886</v>
      </c>
      <c r="H497">
        <v>84.6856</v>
      </c>
      <c r="I497">
        <v>0.0396757</v>
      </c>
      <c r="J497">
        <v>-0.3077629</v>
      </c>
      <c r="K497">
        <v>-0.2777224</v>
      </c>
      <c r="L497">
        <v>-0.255951</v>
      </c>
      <c r="M497">
        <v>-0.2361106</v>
      </c>
      <c r="N497">
        <v>-0.2060701</v>
      </c>
      <c r="O497">
        <v>3.742315</v>
      </c>
      <c r="P497">
        <v>21323.71</v>
      </c>
      <c r="Q497">
        <v>5</v>
      </c>
      <c r="R497">
        <v>9543.221</v>
      </c>
      <c r="S497">
        <v>8084.812</v>
      </c>
    </row>
    <row r="498" spans="1:19" ht="12.75">
      <c r="A498" t="s">
        <v>56</v>
      </c>
      <c r="B498" t="s">
        <v>45</v>
      </c>
      <c r="C498" t="s">
        <v>9</v>
      </c>
      <c r="D498">
        <v>2011</v>
      </c>
      <c r="E498">
        <v>17</v>
      </c>
      <c r="F498">
        <v>1.580126</v>
      </c>
      <c r="G498">
        <v>1.321054</v>
      </c>
      <c r="H498">
        <v>82.1987</v>
      </c>
      <c r="I498">
        <v>0.0397962</v>
      </c>
      <c r="J498">
        <v>-0.3152604</v>
      </c>
      <c r="K498">
        <v>-0.2851287</v>
      </c>
      <c r="L498">
        <v>-0.2590712</v>
      </c>
      <c r="M498">
        <v>-0.2433905</v>
      </c>
      <c r="N498">
        <v>-0.2132588</v>
      </c>
      <c r="O498">
        <v>3.742315</v>
      </c>
      <c r="P498">
        <v>21323.71</v>
      </c>
      <c r="Q498">
        <v>5</v>
      </c>
      <c r="R498">
        <v>9003.556</v>
      </c>
      <c r="S498">
        <v>7527.368</v>
      </c>
    </row>
    <row r="499" spans="1:19" ht="12.75">
      <c r="A499" t="s">
        <v>56</v>
      </c>
      <c r="B499" t="s">
        <v>45</v>
      </c>
      <c r="C499" t="s">
        <v>9</v>
      </c>
      <c r="D499">
        <v>2011</v>
      </c>
      <c r="E499">
        <v>18</v>
      </c>
      <c r="F499">
        <v>1.356226</v>
      </c>
      <c r="G499">
        <v>1.105376</v>
      </c>
      <c r="H499">
        <v>81.6974</v>
      </c>
      <c r="I499">
        <v>0.0406962</v>
      </c>
      <c r="J499">
        <v>-0.3030038</v>
      </c>
      <c r="K499">
        <v>-0.2721906</v>
      </c>
      <c r="L499">
        <v>-0.2508495</v>
      </c>
      <c r="M499">
        <v>-0.2295084</v>
      </c>
      <c r="N499">
        <v>-0.1986952</v>
      </c>
      <c r="O499">
        <v>3.742315</v>
      </c>
      <c r="P499">
        <v>21323.71</v>
      </c>
      <c r="Q499">
        <v>5</v>
      </c>
      <c r="R499">
        <v>7727.775</v>
      </c>
      <c r="S499">
        <v>6298.435</v>
      </c>
    </row>
    <row r="500" spans="1:19" ht="12.75">
      <c r="A500" t="s">
        <v>56</v>
      </c>
      <c r="B500" t="s">
        <v>45</v>
      </c>
      <c r="C500" t="s">
        <v>9</v>
      </c>
      <c r="D500">
        <v>2011</v>
      </c>
      <c r="E500">
        <v>19</v>
      </c>
      <c r="F500">
        <v>0.9749094</v>
      </c>
      <c r="G500">
        <v>1.038835</v>
      </c>
      <c r="H500">
        <v>80.6935</v>
      </c>
      <c r="I500">
        <v>0.0412423</v>
      </c>
      <c r="J500">
        <v>0.011071</v>
      </c>
      <c r="K500">
        <v>0.0422976</v>
      </c>
      <c r="L500">
        <v>0.0639251</v>
      </c>
      <c r="M500">
        <v>0.0855526</v>
      </c>
      <c r="N500">
        <v>0.1167793</v>
      </c>
      <c r="O500">
        <v>3.742315</v>
      </c>
      <c r="P500">
        <v>21323.71</v>
      </c>
      <c r="Q500">
        <v>5</v>
      </c>
      <c r="R500">
        <v>5555.034</v>
      </c>
      <c r="S500">
        <v>5919.279</v>
      </c>
    </row>
    <row r="501" spans="1:19" ht="12.75">
      <c r="A501" t="s">
        <v>56</v>
      </c>
      <c r="B501" t="s">
        <v>45</v>
      </c>
      <c r="C501" t="s">
        <v>9</v>
      </c>
      <c r="D501">
        <v>2011</v>
      </c>
      <c r="E501">
        <v>20</v>
      </c>
      <c r="F501">
        <v>0.7358329</v>
      </c>
      <c r="G501">
        <v>0.7834157</v>
      </c>
      <c r="H501">
        <v>74.5818</v>
      </c>
      <c r="I501">
        <v>0.0403259</v>
      </c>
      <c r="J501">
        <v>-0.0045429</v>
      </c>
      <c r="K501">
        <v>0.0259899</v>
      </c>
      <c r="L501">
        <v>0.0475827</v>
      </c>
      <c r="M501">
        <v>0.0682838</v>
      </c>
      <c r="N501">
        <v>0.0988166</v>
      </c>
      <c r="O501">
        <v>3.742315</v>
      </c>
      <c r="P501">
        <v>21323.71</v>
      </c>
      <c r="Q501">
        <v>5</v>
      </c>
      <c r="R501">
        <v>4192.776</v>
      </c>
      <c r="S501">
        <v>4463.902</v>
      </c>
    </row>
    <row r="502" spans="1:19" ht="12.75">
      <c r="A502" t="s">
        <v>56</v>
      </c>
      <c r="B502" t="s">
        <v>45</v>
      </c>
      <c r="C502" t="s">
        <v>9</v>
      </c>
      <c r="D502">
        <v>2011</v>
      </c>
      <c r="E502">
        <v>21</v>
      </c>
      <c r="F502">
        <v>0.5536435</v>
      </c>
      <c r="G502">
        <v>0.5865899</v>
      </c>
      <c r="H502">
        <v>70.2019</v>
      </c>
      <c r="I502">
        <v>0.0397904</v>
      </c>
      <c r="J502">
        <v>-0.0188612</v>
      </c>
      <c r="K502">
        <v>0.0112662</v>
      </c>
      <c r="L502">
        <v>0.0329463</v>
      </c>
      <c r="M502">
        <v>0.0529984</v>
      </c>
      <c r="N502">
        <v>0.0831257</v>
      </c>
      <c r="O502">
        <v>3.742315</v>
      </c>
      <c r="P502">
        <v>21323.71</v>
      </c>
      <c r="Q502">
        <v>5</v>
      </c>
      <c r="R502">
        <v>3154.661</v>
      </c>
      <c r="S502">
        <v>3342.389</v>
      </c>
    </row>
    <row r="503" spans="1:19" ht="12.75">
      <c r="A503" t="s">
        <v>56</v>
      </c>
      <c r="B503" t="s">
        <v>45</v>
      </c>
      <c r="C503" t="s">
        <v>9</v>
      </c>
      <c r="D503">
        <v>2011</v>
      </c>
      <c r="E503">
        <v>22</v>
      </c>
      <c r="F503">
        <v>0.4065093</v>
      </c>
      <c r="G503">
        <v>0.4287913</v>
      </c>
      <c r="H503">
        <v>67.6508</v>
      </c>
      <c r="I503">
        <v>0.0394011</v>
      </c>
      <c r="J503">
        <v>-0.0301106</v>
      </c>
      <c r="K503">
        <v>-0.000278</v>
      </c>
      <c r="L503">
        <v>0.022282</v>
      </c>
      <c r="M503">
        <v>0.0410459</v>
      </c>
      <c r="N503">
        <v>0.0708785</v>
      </c>
      <c r="O503">
        <v>3.742315</v>
      </c>
      <c r="P503">
        <v>21323.71</v>
      </c>
      <c r="Q503">
        <v>5</v>
      </c>
      <c r="R503">
        <v>2316.29</v>
      </c>
      <c r="S503">
        <v>2443.253</v>
      </c>
    </row>
    <row r="504" spans="1:19" ht="12.75">
      <c r="A504" t="s">
        <v>56</v>
      </c>
      <c r="B504" t="s">
        <v>45</v>
      </c>
      <c r="C504" t="s">
        <v>9</v>
      </c>
      <c r="D504">
        <v>2011</v>
      </c>
      <c r="E504">
        <v>23</v>
      </c>
      <c r="F504">
        <v>0.2884024</v>
      </c>
      <c r="G504">
        <v>0.3042056</v>
      </c>
      <c r="H504">
        <v>66.2489</v>
      </c>
      <c r="I504">
        <v>0.0391496</v>
      </c>
      <c r="J504">
        <v>-0.0339445</v>
      </c>
      <c r="K504">
        <v>-0.0043023</v>
      </c>
      <c r="L504">
        <v>0.0158032</v>
      </c>
      <c r="M504">
        <v>0.0367578</v>
      </c>
      <c r="N504">
        <v>0.0663999</v>
      </c>
      <c r="O504">
        <v>3.742315</v>
      </c>
      <c r="P504">
        <v>21323.71</v>
      </c>
      <c r="Q504">
        <v>5</v>
      </c>
      <c r="R504">
        <v>1643.317</v>
      </c>
      <c r="S504">
        <v>1733.364</v>
      </c>
    </row>
    <row r="505" spans="1:19" ht="12.75">
      <c r="A505" t="s">
        <v>56</v>
      </c>
      <c r="B505" t="s">
        <v>45</v>
      </c>
      <c r="C505" t="s">
        <v>9</v>
      </c>
      <c r="D505">
        <v>2011</v>
      </c>
      <c r="E505">
        <v>24</v>
      </c>
      <c r="F505">
        <v>0.2286956</v>
      </c>
      <c r="G505">
        <v>0.2410204</v>
      </c>
      <c r="H505">
        <v>63.4681</v>
      </c>
      <c r="I505">
        <v>0.0389059</v>
      </c>
      <c r="J505">
        <v>-0.0394865</v>
      </c>
      <c r="K505">
        <v>-0.0100289</v>
      </c>
      <c r="L505">
        <v>0.0123248</v>
      </c>
      <c r="M505">
        <v>0.0307756</v>
      </c>
      <c r="N505">
        <v>0.0602332</v>
      </c>
      <c r="O505">
        <v>3.742315</v>
      </c>
      <c r="P505">
        <v>21323.71</v>
      </c>
      <c r="Q505">
        <v>5</v>
      </c>
      <c r="R505">
        <v>1303.107</v>
      </c>
      <c r="S505">
        <v>1373.334</v>
      </c>
    </row>
    <row r="506" spans="1:19" ht="12.75">
      <c r="A506" t="s">
        <v>56</v>
      </c>
      <c r="B506" t="s">
        <v>46</v>
      </c>
      <c r="C506" t="s">
        <v>9</v>
      </c>
      <c r="D506">
        <v>2011</v>
      </c>
      <c r="E506">
        <v>1</v>
      </c>
      <c r="F506">
        <v>0.1851818</v>
      </c>
      <c r="G506">
        <v>0.1851818</v>
      </c>
      <c r="H506">
        <v>65.9259</v>
      </c>
      <c r="I506">
        <v>0.0395839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3.742315</v>
      </c>
      <c r="P506">
        <v>21323.71</v>
      </c>
      <c r="Q506">
        <v>5</v>
      </c>
      <c r="R506">
        <v>1055.166</v>
      </c>
      <c r="S506">
        <v>1055.166</v>
      </c>
    </row>
    <row r="507" spans="1:19" ht="12.75">
      <c r="A507" t="s">
        <v>56</v>
      </c>
      <c r="B507" t="s">
        <v>46</v>
      </c>
      <c r="C507" t="s">
        <v>9</v>
      </c>
      <c r="D507">
        <v>2011</v>
      </c>
      <c r="E507">
        <v>2</v>
      </c>
      <c r="F507">
        <v>0.1716337</v>
      </c>
      <c r="G507">
        <v>0.1716337</v>
      </c>
      <c r="H507">
        <v>64.5381</v>
      </c>
      <c r="I507">
        <v>0.0393749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3.742315</v>
      </c>
      <c r="P507">
        <v>21323.71</v>
      </c>
      <c r="Q507">
        <v>5</v>
      </c>
      <c r="R507">
        <v>977.9687</v>
      </c>
      <c r="S507">
        <v>977.9687</v>
      </c>
    </row>
    <row r="508" spans="1:19" ht="12.75">
      <c r="A508" t="s">
        <v>56</v>
      </c>
      <c r="B508" t="s">
        <v>46</v>
      </c>
      <c r="C508" t="s">
        <v>9</v>
      </c>
      <c r="D508">
        <v>2011</v>
      </c>
      <c r="E508">
        <v>3</v>
      </c>
      <c r="F508">
        <v>0.1545421</v>
      </c>
      <c r="G508">
        <v>0.1545421</v>
      </c>
      <c r="H508">
        <v>63.9543</v>
      </c>
      <c r="I508">
        <v>0.039073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3.742315</v>
      </c>
      <c r="P508">
        <v>21323.71</v>
      </c>
      <c r="Q508">
        <v>5</v>
      </c>
      <c r="R508">
        <v>880.5807</v>
      </c>
      <c r="S508">
        <v>880.5807</v>
      </c>
    </row>
    <row r="509" spans="1:19" ht="12.75">
      <c r="A509" t="s">
        <v>56</v>
      </c>
      <c r="B509" t="s">
        <v>46</v>
      </c>
      <c r="C509" t="s">
        <v>9</v>
      </c>
      <c r="D509">
        <v>2011</v>
      </c>
      <c r="E509">
        <v>4</v>
      </c>
      <c r="F509">
        <v>0.1448709</v>
      </c>
      <c r="G509">
        <v>0.1448709</v>
      </c>
      <c r="H509">
        <v>63.2452</v>
      </c>
      <c r="I509">
        <v>0.0388579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3.742315</v>
      </c>
      <c r="P509">
        <v>21323.71</v>
      </c>
      <c r="Q509">
        <v>5</v>
      </c>
      <c r="R509">
        <v>825.4746</v>
      </c>
      <c r="S509">
        <v>825.4746</v>
      </c>
    </row>
    <row r="510" spans="1:19" ht="12.75">
      <c r="A510" t="s">
        <v>56</v>
      </c>
      <c r="B510" t="s">
        <v>46</v>
      </c>
      <c r="C510" t="s">
        <v>9</v>
      </c>
      <c r="D510">
        <v>2011</v>
      </c>
      <c r="E510">
        <v>5</v>
      </c>
      <c r="F510">
        <v>0.1461647</v>
      </c>
      <c r="G510">
        <v>0.1461647</v>
      </c>
      <c r="H510">
        <v>63.0532</v>
      </c>
      <c r="I510">
        <v>0.0387052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3.742315</v>
      </c>
      <c r="P510">
        <v>21323.71</v>
      </c>
      <c r="Q510">
        <v>5</v>
      </c>
      <c r="R510">
        <v>832.8462</v>
      </c>
      <c r="S510">
        <v>832.8462</v>
      </c>
    </row>
    <row r="511" spans="1:19" ht="12.75">
      <c r="A511" t="s">
        <v>56</v>
      </c>
      <c r="B511" t="s">
        <v>46</v>
      </c>
      <c r="C511" t="s">
        <v>9</v>
      </c>
      <c r="D511">
        <v>2011</v>
      </c>
      <c r="E511">
        <v>6</v>
      </c>
      <c r="F511">
        <v>0.1621577</v>
      </c>
      <c r="G511">
        <v>0.1621577</v>
      </c>
      <c r="H511">
        <v>63.9813</v>
      </c>
      <c r="I511">
        <v>0.0385708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3.742315</v>
      </c>
      <c r="P511">
        <v>21323.71</v>
      </c>
      <c r="Q511">
        <v>5</v>
      </c>
      <c r="R511">
        <v>923.9743</v>
      </c>
      <c r="S511">
        <v>923.9743</v>
      </c>
    </row>
    <row r="512" spans="1:19" ht="12.75">
      <c r="A512" t="s">
        <v>56</v>
      </c>
      <c r="B512" t="s">
        <v>46</v>
      </c>
      <c r="C512" t="s">
        <v>9</v>
      </c>
      <c r="D512">
        <v>2011</v>
      </c>
      <c r="E512">
        <v>7</v>
      </c>
      <c r="F512">
        <v>0.2221897</v>
      </c>
      <c r="G512">
        <v>0.2221897</v>
      </c>
      <c r="H512">
        <v>67.1978</v>
      </c>
      <c r="I512">
        <v>0.0385781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3.742315</v>
      </c>
      <c r="P512">
        <v>21323.71</v>
      </c>
      <c r="Q512">
        <v>5</v>
      </c>
      <c r="R512">
        <v>1266.037</v>
      </c>
      <c r="S512">
        <v>1266.037</v>
      </c>
    </row>
    <row r="513" spans="1:19" ht="12.75">
      <c r="A513" t="s">
        <v>56</v>
      </c>
      <c r="B513" t="s">
        <v>46</v>
      </c>
      <c r="C513" t="s">
        <v>9</v>
      </c>
      <c r="D513">
        <v>2011</v>
      </c>
      <c r="E513">
        <v>8</v>
      </c>
      <c r="F513">
        <v>0.3637709</v>
      </c>
      <c r="G513">
        <v>0.3637709</v>
      </c>
      <c r="H513">
        <v>72.1821</v>
      </c>
      <c r="I513">
        <v>0.0385927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3.742315</v>
      </c>
      <c r="P513">
        <v>21323.71</v>
      </c>
      <c r="Q513">
        <v>5</v>
      </c>
      <c r="R513">
        <v>2072.767</v>
      </c>
      <c r="S513">
        <v>2072.767</v>
      </c>
    </row>
    <row r="514" spans="1:19" ht="12.75">
      <c r="A514" t="s">
        <v>56</v>
      </c>
      <c r="B514" t="s">
        <v>46</v>
      </c>
      <c r="C514" t="s">
        <v>9</v>
      </c>
      <c r="D514">
        <v>2011</v>
      </c>
      <c r="E514">
        <v>9</v>
      </c>
      <c r="F514">
        <v>0.5868018</v>
      </c>
      <c r="G514">
        <v>0.5868018</v>
      </c>
      <c r="H514">
        <v>78.0366</v>
      </c>
      <c r="I514">
        <v>0.0386682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3.742315</v>
      </c>
      <c r="P514">
        <v>21323.71</v>
      </c>
      <c r="Q514">
        <v>5</v>
      </c>
      <c r="R514">
        <v>3343.596</v>
      </c>
      <c r="S514">
        <v>3343.596</v>
      </c>
    </row>
    <row r="515" spans="1:19" ht="12.75">
      <c r="A515" t="s">
        <v>56</v>
      </c>
      <c r="B515" t="s">
        <v>46</v>
      </c>
      <c r="C515" t="s">
        <v>9</v>
      </c>
      <c r="D515">
        <v>2011</v>
      </c>
      <c r="E515">
        <v>10</v>
      </c>
      <c r="F515">
        <v>0.8695706</v>
      </c>
      <c r="G515">
        <v>0.8695706</v>
      </c>
      <c r="H515">
        <v>83.899</v>
      </c>
      <c r="I515">
        <v>0.0387488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3.742315</v>
      </c>
      <c r="P515">
        <v>21323.71</v>
      </c>
      <c r="Q515">
        <v>5</v>
      </c>
      <c r="R515">
        <v>4954.813</v>
      </c>
      <c r="S515">
        <v>4954.813</v>
      </c>
    </row>
    <row r="516" spans="1:19" ht="12.75">
      <c r="A516" t="s">
        <v>56</v>
      </c>
      <c r="B516" t="s">
        <v>46</v>
      </c>
      <c r="C516" t="s">
        <v>9</v>
      </c>
      <c r="D516">
        <v>2011</v>
      </c>
      <c r="E516">
        <v>11</v>
      </c>
      <c r="F516">
        <v>1.153602</v>
      </c>
      <c r="G516">
        <v>1.153602</v>
      </c>
      <c r="H516">
        <v>81.9443</v>
      </c>
      <c r="I516">
        <v>0.0386588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3.742315</v>
      </c>
      <c r="P516">
        <v>21323.71</v>
      </c>
      <c r="Q516">
        <v>5</v>
      </c>
      <c r="R516">
        <v>6573.226</v>
      </c>
      <c r="S516">
        <v>6573.226</v>
      </c>
    </row>
    <row r="517" spans="1:19" ht="12.75">
      <c r="A517" t="s">
        <v>56</v>
      </c>
      <c r="B517" t="s">
        <v>46</v>
      </c>
      <c r="C517" t="s">
        <v>9</v>
      </c>
      <c r="D517">
        <v>2011</v>
      </c>
      <c r="E517">
        <v>12</v>
      </c>
      <c r="F517">
        <v>1.352879</v>
      </c>
      <c r="G517">
        <v>1.352879</v>
      </c>
      <c r="H517">
        <v>82.891</v>
      </c>
      <c r="I517">
        <v>0.0385923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3.742315</v>
      </c>
      <c r="P517">
        <v>21323.71</v>
      </c>
      <c r="Q517">
        <v>5</v>
      </c>
      <c r="R517">
        <v>7708.707</v>
      </c>
      <c r="S517">
        <v>7708.707</v>
      </c>
    </row>
    <row r="518" spans="1:19" ht="12.75">
      <c r="A518" t="s">
        <v>56</v>
      </c>
      <c r="B518" t="s">
        <v>46</v>
      </c>
      <c r="C518" t="s">
        <v>9</v>
      </c>
      <c r="D518">
        <v>2011</v>
      </c>
      <c r="E518">
        <v>13</v>
      </c>
      <c r="F518">
        <v>1.451222</v>
      </c>
      <c r="G518">
        <v>1.451222</v>
      </c>
      <c r="H518">
        <v>82.1367</v>
      </c>
      <c r="I518">
        <v>0.0385241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3.742315</v>
      </c>
      <c r="P518">
        <v>21323.71</v>
      </c>
      <c r="Q518">
        <v>5</v>
      </c>
      <c r="R518">
        <v>8269.063</v>
      </c>
      <c r="S518">
        <v>8269.063</v>
      </c>
    </row>
    <row r="519" spans="1:19" ht="12.75">
      <c r="A519" t="s">
        <v>56</v>
      </c>
      <c r="B519" t="s">
        <v>46</v>
      </c>
      <c r="C519" t="s">
        <v>9</v>
      </c>
      <c r="D519">
        <v>2011</v>
      </c>
      <c r="E519">
        <v>14</v>
      </c>
      <c r="F519">
        <v>1.489334</v>
      </c>
      <c r="G519">
        <v>1.272972</v>
      </c>
      <c r="H519">
        <v>82.9998</v>
      </c>
      <c r="I519">
        <v>0.0392262</v>
      </c>
      <c r="J519">
        <v>-0.266633</v>
      </c>
      <c r="K519">
        <v>-0.2369328</v>
      </c>
      <c r="L519">
        <v>-0.2163626</v>
      </c>
      <c r="M519">
        <v>-0.1957923</v>
      </c>
      <c r="N519">
        <v>-0.1660922</v>
      </c>
      <c r="O519">
        <v>3.742315</v>
      </c>
      <c r="P519">
        <v>21323.71</v>
      </c>
      <c r="Q519">
        <v>5</v>
      </c>
      <c r="R519">
        <v>8486.227</v>
      </c>
      <c r="S519">
        <v>7253.392</v>
      </c>
    </row>
    <row r="520" spans="1:19" ht="12.75">
      <c r="A520" t="s">
        <v>56</v>
      </c>
      <c r="B520" t="s">
        <v>46</v>
      </c>
      <c r="C520" t="s">
        <v>9</v>
      </c>
      <c r="D520">
        <v>2011</v>
      </c>
      <c r="E520">
        <v>15</v>
      </c>
      <c r="F520">
        <v>1.528716</v>
      </c>
      <c r="G520">
        <v>1.29801</v>
      </c>
      <c r="H520">
        <v>83.0416</v>
      </c>
      <c r="I520">
        <v>0.0391604</v>
      </c>
      <c r="J520">
        <v>-0.2830557</v>
      </c>
      <c r="K520">
        <v>-0.2534054</v>
      </c>
      <c r="L520">
        <v>-0.2307062</v>
      </c>
      <c r="M520">
        <v>-0.2123339</v>
      </c>
      <c r="N520">
        <v>-0.1826835</v>
      </c>
      <c r="O520">
        <v>3.742315</v>
      </c>
      <c r="P520">
        <v>21323.71</v>
      </c>
      <c r="Q520">
        <v>5</v>
      </c>
      <c r="R520">
        <v>8710.625</v>
      </c>
      <c r="S520">
        <v>7396.061</v>
      </c>
    </row>
    <row r="521" spans="1:19" ht="12.75">
      <c r="A521" t="s">
        <v>56</v>
      </c>
      <c r="B521" t="s">
        <v>46</v>
      </c>
      <c r="C521" t="s">
        <v>9</v>
      </c>
      <c r="D521">
        <v>2011</v>
      </c>
      <c r="E521">
        <v>16</v>
      </c>
      <c r="F521">
        <v>1.520519</v>
      </c>
      <c r="G521">
        <v>1.281013</v>
      </c>
      <c r="H521">
        <v>80.6774</v>
      </c>
      <c r="I521">
        <v>0.0391806</v>
      </c>
      <c r="J521">
        <v>-0.2909349</v>
      </c>
      <c r="K521">
        <v>-0.2612693</v>
      </c>
      <c r="L521">
        <v>-0.2395056</v>
      </c>
      <c r="M521">
        <v>-0.2201767</v>
      </c>
      <c r="N521">
        <v>-0.1905111</v>
      </c>
      <c r="O521">
        <v>3.742315</v>
      </c>
      <c r="P521">
        <v>21323.71</v>
      </c>
      <c r="Q521">
        <v>5</v>
      </c>
      <c r="R521">
        <v>8663.917</v>
      </c>
      <c r="S521">
        <v>7299.213</v>
      </c>
    </row>
    <row r="522" spans="1:19" ht="12.75">
      <c r="A522" t="s">
        <v>56</v>
      </c>
      <c r="B522" t="s">
        <v>46</v>
      </c>
      <c r="C522" t="s">
        <v>9</v>
      </c>
      <c r="D522">
        <v>2011</v>
      </c>
      <c r="E522">
        <v>17</v>
      </c>
      <c r="F522">
        <v>1.404214</v>
      </c>
      <c r="G522">
        <v>1.165479</v>
      </c>
      <c r="H522">
        <v>77.8845</v>
      </c>
      <c r="I522">
        <v>0.0391998</v>
      </c>
      <c r="J522">
        <v>-0.2939433</v>
      </c>
      <c r="K522">
        <v>-0.2642632</v>
      </c>
      <c r="L522">
        <v>-0.238735</v>
      </c>
      <c r="M522">
        <v>-0.2231504</v>
      </c>
      <c r="N522">
        <v>-0.1934703</v>
      </c>
      <c r="O522">
        <v>3.742315</v>
      </c>
      <c r="P522">
        <v>21323.71</v>
      </c>
      <c r="Q522">
        <v>5</v>
      </c>
      <c r="R522">
        <v>8001.209</v>
      </c>
      <c r="S522">
        <v>6640.897</v>
      </c>
    </row>
    <row r="523" spans="1:19" ht="12.75">
      <c r="A523" t="s">
        <v>56</v>
      </c>
      <c r="B523" t="s">
        <v>46</v>
      </c>
      <c r="C523" t="s">
        <v>9</v>
      </c>
      <c r="D523">
        <v>2011</v>
      </c>
      <c r="E523">
        <v>18</v>
      </c>
      <c r="F523">
        <v>1.169479</v>
      </c>
      <c r="G523">
        <v>0.9426755</v>
      </c>
      <c r="H523">
        <v>76.1739</v>
      </c>
      <c r="I523">
        <v>0.0396369</v>
      </c>
      <c r="J523">
        <v>-0.2775999</v>
      </c>
      <c r="K523">
        <v>-0.2475888</v>
      </c>
      <c r="L523">
        <v>-0.2268032</v>
      </c>
      <c r="M523">
        <v>-0.2060177</v>
      </c>
      <c r="N523">
        <v>-0.1760066</v>
      </c>
      <c r="O523">
        <v>3.742315</v>
      </c>
      <c r="P523">
        <v>21323.71</v>
      </c>
      <c r="Q523">
        <v>5</v>
      </c>
      <c r="R523">
        <v>6663.69</v>
      </c>
      <c r="S523">
        <v>5371.365</v>
      </c>
    </row>
    <row r="524" spans="1:19" ht="12.75">
      <c r="A524" t="s">
        <v>56</v>
      </c>
      <c r="B524" t="s">
        <v>46</v>
      </c>
      <c r="C524" t="s">
        <v>9</v>
      </c>
      <c r="D524">
        <v>2011</v>
      </c>
      <c r="E524">
        <v>19</v>
      </c>
      <c r="F524">
        <v>0.8129323</v>
      </c>
      <c r="G524">
        <v>0.876968</v>
      </c>
      <c r="H524">
        <v>74.3954</v>
      </c>
      <c r="I524">
        <v>0.0401448</v>
      </c>
      <c r="J524">
        <v>0.0125881</v>
      </c>
      <c r="K524">
        <v>0.0429838</v>
      </c>
      <c r="L524">
        <v>0.0640358</v>
      </c>
      <c r="M524">
        <v>0.0850877</v>
      </c>
      <c r="N524">
        <v>0.1154834</v>
      </c>
      <c r="O524">
        <v>3.742315</v>
      </c>
      <c r="P524">
        <v>21323.71</v>
      </c>
      <c r="Q524">
        <v>5</v>
      </c>
      <c r="R524">
        <v>4632.088</v>
      </c>
      <c r="S524">
        <v>4996.964</v>
      </c>
    </row>
    <row r="525" spans="1:19" ht="12.75">
      <c r="A525" t="s">
        <v>56</v>
      </c>
      <c r="B525" t="s">
        <v>46</v>
      </c>
      <c r="C525" t="s">
        <v>9</v>
      </c>
      <c r="D525">
        <v>2011</v>
      </c>
      <c r="E525">
        <v>20</v>
      </c>
      <c r="F525">
        <v>0.6058977</v>
      </c>
      <c r="G525">
        <v>0.6517003</v>
      </c>
      <c r="H525">
        <v>71.118</v>
      </c>
      <c r="I525">
        <v>0.0392066</v>
      </c>
      <c r="J525">
        <v>-0.0054792</v>
      </c>
      <c r="K525">
        <v>0.0242062</v>
      </c>
      <c r="L525">
        <v>0.0458027</v>
      </c>
      <c r="M525">
        <v>0.0653261</v>
      </c>
      <c r="N525">
        <v>0.0950114</v>
      </c>
      <c r="O525">
        <v>3.742315</v>
      </c>
      <c r="P525">
        <v>21323.71</v>
      </c>
      <c r="Q525">
        <v>5</v>
      </c>
      <c r="R525">
        <v>3452.405</v>
      </c>
      <c r="S525">
        <v>3713.388</v>
      </c>
    </row>
    <row r="526" spans="1:19" ht="12.75">
      <c r="A526" t="s">
        <v>56</v>
      </c>
      <c r="B526" t="s">
        <v>46</v>
      </c>
      <c r="C526" t="s">
        <v>9</v>
      </c>
      <c r="D526">
        <v>2011</v>
      </c>
      <c r="E526">
        <v>21</v>
      </c>
      <c r="F526">
        <v>0.4499969</v>
      </c>
      <c r="G526">
        <v>0.4807273</v>
      </c>
      <c r="H526">
        <v>67.9056</v>
      </c>
      <c r="I526">
        <v>0.0387495</v>
      </c>
      <c r="J526">
        <v>-0.0200169</v>
      </c>
      <c r="K526">
        <v>0.0093223</v>
      </c>
      <c r="L526">
        <v>0.0307305</v>
      </c>
      <c r="M526">
        <v>0.0499629</v>
      </c>
      <c r="N526">
        <v>0.0793021</v>
      </c>
      <c r="O526">
        <v>3.742315</v>
      </c>
      <c r="P526">
        <v>21323.71</v>
      </c>
      <c r="Q526">
        <v>5</v>
      </c>
      <c r="R526">
        <v>2564.082</v>
      </c>
      <c r="S526">
        <v>2739.184</v>
      </c>
    </row>
    <row r="527" spans="1:19" ht="12.75">
      <c r="A527" t="s">
        <v>56</v>
      </c>
      <c r="B527" t="s">
        <v>46</v>
      </c>
      <c r="C527" t="s">
        <v>9</v>
      </c>
      <c r="D527">
        <v>2011</v>
      </c>
      <c r="E527">
        <v>22</v>
      </c>
      <c r="F527">
        <v>0.3292171</v>
      </c>
      <c r="G527">
        <v>0.3493049</v>
      </c>
      <c r="H527">
        <v>65.9356</v>
      </c>
      <c r="I527">
        <v>0.0385052</v>
      </c>
      <c r="J527">
        <v>-0.0304759</v>
      </c>
      <c r="K527">
        <v>-0.0013216</v>
      </c>
      <c r="L527">
        <v>0.0200877</v>
      </c>
      <c r="M527">
        <v>0.0390626</v>
      </c>
      <c r="N527">
        <v>0.0682168</v>
      </c>
      <c r="O527">
        <v>3.742315</v>
      </c>
      <c r="P527">
        <v>21323.71</v>
      </c>
      <c r="Q527">
        <v>5</v>
      </c>
      <c r="R527">
        <v>1875.879</v>
      </c>
      <c r="S527">
        <v>1990.339</v>
      </c>
    </row>
    <row r="528" spans="1:19" ht="12.75">
      <c r="A528" t="s">
        <v>56</v>
      </c>
      <c r="B528" t="s">
        <v>46</v>
      </c>
      <c r="C528" t="s">
        <v>9</v>
      </c>
      <c r="D528">
        <v>2011</v>
      </c>
      <c r="E528">
        <v>23</v>
      </c>
      <c r="F528">
        <v>0.2379797</v>
      </c>
      <c r="G528">
        <v>0.2511546</v>
      </c>
      <c r="H528">
        <v>65.1411</v>
      </c>
      <c r="I528">
        <v>0.0383814</v>
      </c>
      <c r="J528">
        <v>-0.0362204</v>
      </c>
      <c r="K528">
        <v>-0.0071599</v>
      </c>
      <c r="L528">
        <v>0.0131749</v>
      </c>
      <c r="M528">
        <v>0.0330946</v>
      </c>
      <c r="N528">
        <v>0.0621551</v>
      </c>
      <c r="O528">
        <v>3.742315</v>
      </c>
      <c r="P528">
        <v>21323.71</v>
      </c>
      <c r="Q528">
        <v>5</v>
      </c>
      <c r="R528">
        <v>1356.008</v>
      </c>
      <c r="S528">
        <v>1431.079</v>
      </c>
    </row>
    <row r="529" spans="1:19" ht="12.75">
      <c r="A529" t="s">
        <v>56</v>
      </c>
      <c r="B529" t="s">
        <v>46</v>
      </c>
      <c r="C529" t="s">
        <v>9</v>
      </c>
      <c r="D529">
        <v>2011</v>
      </c>
      <c r="E529">
        <v>24</v>
      </c>
      <c r="F529">
        <v>0.1938957</v>
      </c>
      <c r="G529">
        <v>0.2034812</v>
      </c>
      <c r="H529">
        <v>63.6445</v>
      </c>
      <c r="I529">
        <v>0.038315</v>
      </c>
      <c r="J529">
        <v>-0.0412081</v>
      </c>
      <c r="K529">
        <v>-0.0121978</v>
      </c>
      <c r="L529">
        <v>0.0095855</v>
      </c>
      <c r="M529">
        <v>0.027987</v>
      </c>
      <c r="N529">
        <v>0.0569972</v>
      </c>
      <c r="O529">
        <v>3.742315</v>
      </c>
      <c r="P529">
        <v>21323.71</v>
      </c>
      <c r="Q529">
        <v>5</v>
      </c>
      <c r="R529">
        <v>1104.818</v>
      </c>
      <c r="S529">
        <v>1159.436</v>
      </c>
    </row>
    <row r="530" spans="1:19" ht="12.75">
      <c r="A530" t="s">
        <v>56</v>
      </c>
      <c r="B530" t="s">
        <v>45</v>
      </c>
      <c r="C530" t="s">
        <v>58</v>
      </c>
      <c r="D530">
        <v>2011</v>
      </c>
      <c r="E530">
        <v>1</v>
      </c>
      <c r="F530">
        <v>0.1779836</v>
      </c>
      <c r="G530">
        <v>0.1779836</v>
      </c>
      <c r="H530">
        <v>68.3903</v>
      </c>
      <c r="I530">
        <v>0.0391463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3.742315</v>
      </c>
      <c r="P530">
        <v>21323.71</v>
      </c>
      <c r="Q530">
        <v>10</v>
      </c>
      <c r="R530">
        <v>1014.15</v>
      </c>
      <c r="S530">
        <v>1014.15</v>
      </c>
    </row>
    <row r="531" spans="1:19" ht="12.75">
      <c r="A531" t="s">
        <v>56</v>
      </c>
      <c r="B531" t="s">
        <v>45</v>
      </c>
      <c r="C531" t="s">
        <v>58</v>
      </c>
      <c r="D531">
        <v>2011</v>
      </c>
      <c r="E531">
        <v>2</v>
      </c>
      <c r="F531">
        <v>0.1679158</v>
      </c>
      <c r="G531">
        <v>0.1679158</v>
      </c>
      <c r="H531">
        <v>68.6919</v>
      </c>
      <c r="I531">
        <v>0.0392162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3.742315</v>
      </c>
      <c r="P531">
        <v>21323.71</v>
      </c>
      <c r="Q531">
        <v>10</v>
      </c>
      <c r="R531">
        <v>956.7844</v>
      </c>
      <c r="S531">
        <v>956.7844</v>
      </c>
    </row>
    <row r="532" spans="1:19" ht="12.75">
      <c r="A532" t="s">
        <v>56</v>
      </c>
      <c r="B532" t="s">
        <v>45</v>
      </c>
      <c r="C532" t="s">
        <v>58</v>
      </c>
      <c r="D532">
        <v>2011</v>
      </c>
      <c r="E532">
        <v>3</v>
      </c>
      <c r="F532">
        <v>0.1548026</v>
      </c>
      <c r="G532">
        <v>0.1548026</v>
      </c>
      <c r="H532">
        <v>68.4357</v>
      </c>
      <c r="I532">
        <v>0.0391839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3.742315</v>
      </c>
      <c r="P532">
        <v>21323.71</v>
      </c>
      <c r="Q532">
        <v>10</v>
      </c>
      <c r="R532">
        <v>882.0653</v>
      </c>
      <c r="S532">
        <v>882.0653</v>
      </c>
    </row>
    <row r="533" spans="1:19" ht="12.75">
      <c r="A533" t="s">
        <v>56</v>
      </c>
      <c r="B533" t="s">
        <v>45</v>
      </c>
      <c r="C533" t="s">
        <v>58</v>
      </c>
      <c r="D533">
        <v>2011</v>
      </c>
      <c r="E533">
        <v>4</v>
      </c>
      <c r="F533">
        <v>0.1474643</v>
      </c>
      <c r="G533">
        <v>0.1474643</v>
      </c>
      <c r="H533">
        <v>67.3622</v>
      </c>
      <c r="I533">
        <v>0.0391882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3.742315</v>
      </c>
      <c r="P533">
        <v>21323.71</v>
      </c>
      <c r="Q533">
        <v>10</v>
      </c>
      <c r="R533">
        <v>840.2516</v>
      </c>
      <c r="S533">
        <v>840.2516</v>
      </c>
    </row>
    <row r="534" spans="1:19" ht="12.75">
      <c r="A534" t="s">
        <v>56</v>
      </c>
      <c r="B534" t="s">
        <v>45</v>
      </c>
      <c r="C534" t="s">
        <v>58</v>
      </c>
      <c r="D534">
        <v>2011</v>
      </c>
      <c r="E534">
        <v>5</v>
      </c>
      <c r="F534">
        <v>0.150822</v>
      </c>
      <c r="G534">
        <v>0.150822</v>
      </c>
      <c r="H534">
        <v>67.0805</v>
      </c>
      <c r="I534">
        <v>0.0392235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3.742315</v>
      </c>
      <c r="P534">
        <v>21323.71</v>
      </c>
      <c r="Q534">
        <v>10</v>
      </c>
      <c r="R534">
        <v>859.384</v>
      </c>
      <c r="S534">
        <v>859.384</v>
      </c>
    </row>
    <row r="535" spans="1:19" ht="12.75">
      <c r="A535" t="s">
        <v>56</v>
      </c>
      <c r="B535" t="s">
        <v>45</v>
      </c>
      <c r="C535" t="s">
        <v>58</v>
      </c>
      <c r="D535">
        <v>2011</v>
      </c>
      <c r="E535">
        <v>6</v>
      </c>
      <c r="F535">
        <v>0.1666564</v>
      </c>
      <c r="G535">
        <v>0.1666564</v>
      </c>
      <c r="H535">
        <v>66.0155</v>
      </c>
      <c r="I535">
        <v>0.039084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3.742315</v>
      </c>
      <c r="P535">
        <v>21323.71</v>
      </c>
      <c r="Q535">
        <v>10</v>
      </c>
      <c r="R535">
        <v>949.6082</v>
      </c>
      <c r="S535">
        <v>949.6082</v>
      </c>
    </row>
    <row r="536" spans="1:19" ht="12.75">
      <c r="A536" t="s">
        <v>56</v>
      </c>
      <c r="B536" t="s">
        <v>45</v>
      </c>
      <c r="C536" t="s">
        <v>58</v>
      </c>
      <c r="D536">
        <v>2011</v>
      </c>
      <c r="E536">
        <v>7</v>
      </c>
      <c r="F536">
        <v>0.2215784</v>
      </c>
      <c r="G536">
        <v>0.2215784</v>
      </c>
      <c r="H536">
        <v>63.3336</v>
      </c>
      <c r="I536">
        <v>0.0389798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3.742315</v>
      </c>
      <c r="P536">
        <v>21323.71</v>
      </c>
      <c r="Q536">
        <v>10</v>
      </c>
      <c r="R536">
        <v>1262.554</v>
      </c>
      <c r="S536">
        <v>1262.554</v>
      </c>
    </row>
    <row r="537" spans="1:19" ht="12.75">
      <c r="A537" t="s">
        <v>56</v>
      </c>
      <c r="B537" t="s">
        <v>45</v>
      </c>
      <c r="C537" t="s">
        <v>58</v>
      </c>
      <c r="D537">
        <v>2011</v>
      </c>
      <c r="E537">
        <v>8</v>
      </c>
      <c r="F537">
        <v>0.3572343</v>
      </c>
      <c r="G537">
        <v>0.3572343</v>
      </c>
      <c r="H537">
        <v>69.0883</v>
      </c>
      <c r="I537">
        <v>0.0389775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3.742315</v>
      </c>
      <c r="P537">
        <v>21323.71</v>
      </c>
      <c r="Q537">
        <v>10</v>
      </c>
      <c r="R537">
        <v>2035.521</v>
      </c>
      <c r="S537">
        <v>2035.521</v>
      </c>
    </row>
    <row r="538" spans="1:19" ht="12.75">
      <c r="A538" t="s">
        <v>56</v>
      </c>
      <c r="B538" t="s">
        <v>45</v>
      </c>
      <c r="C538" t="s">
        <v>58</v>
      </c>
      <c r="D538">
        <v>2011</v>
      </c>
      <c r="E538">
        <v>9</v>
      </c>
      <c r="F538">
        <v>0.5768083</v>
      </c>
      <c r="G538">
        <v>0.5768083</v>
      </c>
      <c r="H538">
        <v>76.0508</v>
      </c>
      <c r="I538">
        <v>0.0390431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3.742315</v>
      </c>
      <c r="P538">
        <v>21323.71</v>
      </c>
      <c r="Q538">
        <v>10</v>
      </c>
      <c r="R538">
        <v>3286.654</v>
      </c>
      <c r="S538">
        <v>3286.654</v>
      </c>
    </row>
    <row r="539" spans="1:19" ht="12.75">
      <c r="A539" t="s">
        <v>56</v>
      </c>
      <c r="B539" t="s">
        <v>45</v>
      </c>
      <c r="C539" t="s">
        <v>58</v>
      </c>
      <c r="D539">
        <v>2011</v>
      </c>
      <c r="E539">
        <v>10</v>
      </c>
      <c r="F539">
        <v>0.880198</v>
      </c>
      <c r="G539">
        <v>0.880198</v>
      </c>
      <c r="H539">
        <v>83.2373</v>
      </c>
      <c r="I539">
        <v>0.0391183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3.742315</v>
      </c>
      <c r="P539">
        <v>21323.71</v>
      </c>
      <c r="Q539">
        <v>10</v>
      </c>
      <c r="R539">
        <v>5015.368</v>
      </c>
      <c r="S539">
        <v>5015.368</v>
      </c>
    </row>
    <row r="540" spans="1:19" ht="12.75">
      <c r="A540" t="s">
        <v>56</v>
      </c>
      <c r="B540" t="s">
        <v>45</v>
      </c>
      <c r="C540" t="s">
        <v>58</v>
      </c>
      <c r="D540">
        <v>2011</v>
      </c>
      <c r="E540">
        <v>11</v>
      </c>
      <c r="F540">
        <v>1.243956</v>
      </c>
      <c r="G540">
        <v>1.243956</v>
      </c>
      <c r="H540">
        <v>88.227</v>
      </c>
      <c r="I540">
        <v>0.039254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3.742315</v>
      </c>
      <c r="P540">
        <v>21323.71</v>
      </c>
      <c r="Q540">
        <v>10</v>
      </c>
      <c r="R540">
        <v>7088.059</v>
      </c>
      <c r="S540">
        <v>7088.059</v>
      </c>
    </row>
    <row r="541" spans="1:19" ht="12.75">
      <c r="A541" t="s">
        <v>56</v>
      </c>
      <c r="B541" t="s">
        <v>45</v>
      </c>
      <c r="C541" t="s">
        <v>58</v>
      </c>
      <c r="D541">
        <v>2011</v>
      </c>
      <c r="E541">
        <v>12</v>
      </c>
      <c r="F541">
        <v>1.555534</v>
      </c>
      <c r="G541">
        <v>1.555534</v>
      </c>
      <c r="H541">
        <v>90.5801</v>
      </c>
      <c r="I541">
        <v>0.0394821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3.742315</v>
      </c>
      <c r="P541">
        <v>21323.71</v>
      </c>
      <c r="Q541">
        <v>10</v>
      </c>
      <c r="R541">
        <v>8863.433</v>
      </c>
      <c r="S541">
        <v>8863.433</v>
      </c>
    </row>
    <row r="542" spans="1:19" ht="12.75">
      <c r="A542" t="s">
        <v>56</v>
      </c>
      <c r="B542" t="s">
        <v>45</v>
      </c>
      <c r="C542" t="s">
        <v>58</v>
      </c>
      <c r="D542">
        <v>2011</v>
      </c>
      <c r="E542">
        <v>13</v>
      </c>
      <c r="F542">
        <v>1.747449</v>
      </c>
      <c r="G542">
        <v>1.747449</v>
      </c>
      <c r="H542">
        <v>90.282</v>
      </c>
      <c r="I542">
        <v>0.0396491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3.742315</v>
      </c>
      <c r="P542">
        <v>21323.71</v>
      </c>
      <c r="Q542">
        <v>10</v>
      </c>
      <c r="R542">
        <v>9956.964</v>
      </c>
      <c r="S542">
        <v>9956.964</v>
      </c>
    </row>
    <row r="543" spans="1:19" ht="12.75">
      <c r="A543" t="s">
        <v>56</v>
      </c>
      <c r="B543" t="s">
        <v>45</v>
      </c>
      <c r="C543" t="s">
        <v>58</v>
      </c>
      <c r="D543">
        <v>2011</v>
      </c>
      <c r="E543">
        <v>14</v>
      </c>
      <c r="F543">
        <v>1.794054</v>
      </c>
      <c r="G543">
        <v>1.550639</v>
      </c>
      <c r="H543">
        <v>89.7065</v>
      </c>
      <c r="I543">
        <v>0.0404976</v>
      </c>
      <c r="J543">
        <v>-0.2953148</v>
      </c>
      <c r="K543">
        <v>-0.264652</v>
      </c>
      <c r="L543">
        <v>-0.243415</v>
      </c>
      <c r="M543">
        <v>-0.222178</v>
      </c>
      <c r="N543">
        <v>-0.1915152</v>
      </c>
      <c r="O543">
        <v>3.742315</v>
      </c>
      <c r="P543">
        <v>21323.71</v>
      </c>
      <c r="Q543">
        <v>10</v>
      </c>
      <c r="R543">
        <v>10222.52</v>
      </c>
      <c r="S543">
        <v>8835.542</v>
      </c>
    </row>
    <row r="544" spans="1:19" ht="12.75">
      <c r="A544" t="s">
        <v>56</v>
      </c>
      <c r="B544" t="s">
        <v>45</v>
      </c>
      <c r="C544" t="s">
        <v>58</v>
      </c>
      <c r="D544">
        <v>2011</v>
      </c>
      <c r="E544">
        <v>15</v>
      </c>
      <c r="F544">
        <v>1.838745</v>
      </c>
      <c r="G544">
        <v>1.577615</v>
      </c>
      <c r="H544">
        <v>88.2238</v>
      </c>
      <c r="I544">
        <v>0.0404062</v>
      </c>
      <c r="J544">
        <v>-0.3157422</v>
      </c>
      <c r="K544">
        <v>-0.2851486</v>
      </c>
      <c r="L544">
        <v>-0.2611301</v>
      </c>
      <c r="M544">
        <v>-0.2427705</v>
      </c>
      <c r="N544">
        <v>-0.2121769</v>
      </c>
      <c r="O544">
        <v>3.742315</v>
      </c>
      <c r="P544">
        <v>21323.71</v>
      </c>
      <c r="Q544">
        <v>10</v>
      </c>
      <c r="R544">
        <v>10477.17</v>
      </c>
      <c r="S544">
        <v>8989.252</v>
      </c>
    </row>
    <row r="545" spans="1:19" ht="12.75">
      <c r="A545" t="s">
        <v>56</v>
      </c>
      <c r="B545" t="s">
        <v>45</v>
      </c>
      <c r="C545" t="s">
        <v>58</v>
      </c>
      <c r="D545">
        <v>2011</v>
      </c>
      <c r="E545">
        <v>16</v>
      </c>
      <c r="F545">
        <v>1.832556</v>
      </c>
      <c r="G545">
        <v>1.560321</v>
      </c>
      <c r="H545">
        <v>86.7969</v>
      </c>
      <c r="I545">
        <v>0.0404273</v>
      </c>
      <c r="J545">
        <v>-0.3249959</v>
      </c>
      <c r="K545">
        <v>-0.2943863</v>
      </c>
      <c r="L545">
        <v>-0.2722347</v>
      </c>
      <c r="M545">
        <v>-0.2519861</v>
      </c>
      <c r="N545">
        <v>-0.2213765</v>
      </c>
      <c r="O545">
        <v>3.742315</v>
      </c>
      <c r="P545">
        <v>21323.71</v>
      </c>
      <c r="Q545">
        <v>10</v>
      </c>
      <c r="R545">
        <v>10441.9</v>
      </c>
      <c r="S545">
        <v>8890.71</v>
      </c>
    </row>
    <row r="546" spans="1:19" ht="12.75">
      <c r="A546" t="s">
        <v>56</v>
      </c>
      <c r="B546" t="s">
        <v>45</v>
      </c>
      <c r="C546" t="s">
        <v>58</v>
      </c>
      <c r="D546">
        <v>2011</v>
      </c>
      <c r="E546">
        <v>17</v>
      </c>
      <c r="F546">
        <v>1.705461</v>
      </c>
      <c r="G546">
        <v>1.433036</v>
      </c>
      <c r="H546">
        <v>84.6145</v>
      </c>
      <c r="I546">
        <v>0.0405358</v>
      </c>
      <c r="J546">
        <v>-0.3305551</v>
      </c>
      <c r="K546">
        <v>-0.2998634</v>
      </c>
      <c r="L546">
        <v>-0.2724251</v>
      </c>
      <c r="M546">
        <v>-0.2573494</v>
      </c>
      <c r="N546">
        <v>-0.2266577</v>
      </c>
      <c r="O546">
        <v>3.742315</v>
      </c>
      <c r="P546">
        <v>21323.71</v>
      </c>
      <c r="Q546">
        <v>10</v>
      </c>
      <c r="R546">
        <v>9717.716</v>
      </c>
      <c r="S546">
        <v>8165.438</v>
      </c>
    </row>
    <row r="547" spans="1:19" ht="12.75">
      <c r="A547" t="s">
        <v>56</v>
      </c>
      <c r="B547" t="s">
        <v>45</v>
      </c>
      <c r="C547" t="s">
        <v>58</v>
      </c>
      <c r="D547">
        <v>2011</v>
      </c>
      <c r="E547">
        <v>18</v>
      </c>
      <c r="F547">
        <v>1.432971</v>
      </c>
      <c r="G547">
        <v>1.17367</v>
      </c>
      <c r="H547">
        <v>81.577</v>
      </c>
      <c r="I547">
        <v>0.0414059</v>
      </c>
      <c r="J547">
        <v>-0.3123647</v>
      </c>
      <c r="K547">
        <v>-0.2810142</v>
      </c>
      <c r="L547">
        <v>-0.2593009</v>
      </c>
      <c r="M547">
        <v>-0.2375877</v>
      </c>
      <c r="N547">
        <v>-0.2062372</v>
      </c>
      <c r="O547">
        <v>3.742315</v>
      </c>
      <c r="P547">
        <v>21323.71</v>
      </c>
      <c r="Q547">
        <v>10</v>
      </c>
      <c r="R547">
        <v>8165.069</v>
      </c>
      <c r="S547">
        <v>6687.573</v>
      </c>
    </row>
    <row r="548" spans="1:19" ht="12.75">
      <c r="A548" t="s">
        <v>56</v>
      </c>
      <c r="B548" t="s">
        <v>45</v>
      </c>
      <c r="C548" t="s">
        <v>58</v>
      </c>
      <c r="D548">
        <v>2011</v>
      </c>
      <c r="E548">
        <v>19</v>
      </c>
      <c r="F548">
        <v>0.9974545</v>
      </c>
      <c r="G548">
        <v>1.062446</v>
      </c>
      <c r="H548">
        <v>76.3636</v>
      </c>
      <c r="I548">
        <v>0.0415448</v>
      </c>
      <c r="J548">
        <v>0.0117501</v>
      </c>
      <c r="K548">
        <v>0.0432058</v>
      </c>
      <c r="L548">
        <v>0.064992</v>
      </c>
      <c r="M548">
        <v>0.0867781</v>
      </c>
      <c r="N548">
        <v>0.1182338</v>
      </c>
      <c r="O548">
        <v>3.742315</v>
      </c>
      <c r="P548">
        <v>21323.71</v>
      </c>
      <c r="Q548">
        <v>10</v>
      </c>
      <c r="R548">
        <v>5683.496</v>
      </c>
      <c r="S548">
        <v>6053.82</v>
      </c>
    </row>
    <row r="549" spans="1:19" ht="12.75">
      <c r="A549" t="s">
        <v>56</v>
      </c>
      <c r="B549" t="s">
        <v>45</v>
      </c>
      <c r="C549" t="s">
        <v>58</v>
      </c>
      <c r="D549">
        <v>2011</v>
      </c>
      <c r="E549">
        <v>20</v>
      </c>
      <c r="F549">
        <v>0.7496088</v>
      </c>
      <c r="G549">
        <v>0.7960699</v>
      </c>
      <c r="H549">
        <v>73.8075</v>
      </c>
      <c r="I549">
        <v>0.0406615</v>
      </c>
      <c r="J549">
        <v>-0.0072352</v>
      </c>
      <c r="K549">
        <v>0.0235517</v>
      </c>
      <c r="L549">
        <v>0.0464611</v>
      </c>
      <c r="M549">
        <v>0.0661975</v>
      </c>
      <c r="N549">
        <v>0.0969844</v>
      </c>
      <c r="O549">
        <v>3.742315</v>
      </c>
      <c r="P549">
        <v>21323.71</v>
      </c>
      <c r="Q549">
        <v>10</v>
      </c>
      <c r="R549">
        <v>4271.271</v>
      </c>
      <c r="S549">
        <v>4536.006</v>
      </c>
    </row>
    <row r="550" spans="1:19" ht="12.75">
      <c r="A550" t="s">
        <v>56</v>
      </c>
      <c r="B550" t="s">
        <v>45</v>
      </c>
      <c r="C550" t="s">
        <v>58</v>
      </c>
      <c r="D550">
        <v>2011</v>
      </c>
      <c r="E550">
        <v>21</v>
      </c>
      <c r="F550">
        <v>0.5636324</v>
      </c>
      <c r="G550">
        <v>0.5949996</v>
      </c>
      <c r="H550">
        <v>70.6502</v>
      </c>
      <c r="I550">
        <v>0.0401566</v>
      </c>
      <c r="J550">
        <v>-0.0203595</v>
      </c>
      <c r="K550">
        <v>0.0100451</v>
      </c>
      <c r="L550">
        <v>0.0313672</v>
      </c>
      <c r="M550">
        <v>0.0521614</v>
      </c>
      <c r="N550">
        <v>0.0825661</v>
      </c>
      <c r="O550">
        <v>3.742315</v>
      </c>
      <c r="P550">
        <v>21323.71</v>
      </c>
      <c r="Q550">
        <v>10</v>
      </c>
      <c r="R550">
        <v>3211.577</v>
      </c>
      <c r="S550">
        <v>3390.307</v>
      </c>
    </row>
    <row r="551" spans="1:19" ht="12.75">
      <c r="A551" t="s">
        <v>56</v>
      </c>
      <c r="B551" t="s">
        <v>45</v>
      </c>
      <c r="C551" t="s">
        <v>58</v>
      </c>
      <c r="D551">
        <v>2011</v>
      </c>
      <c r="E551">
        <v>22</v>
      </c>
      <c r="F551">
        <v>0.4156029</v>
      </c>
      <c r="G551">
        <v>0.4362886</v>
      </c>
      <c r="H551">
        <v>69.8031</v>
      </c>
      <c r="I551">
        <v>0.0398893</v>
      </c>
      <c r="J551">
        <v>-0.0327323</v>
      </c>
      <c r="K551">
        <v>-0.0025301</v>
      </c>
      <c r="L551">
        <v>0.0206857</v>
      </c>
      <c r="M551">
        <v>0.0393058</v>
      </c>
      <c r="N551">
        <v>0.069508</v>
      </c>
      <c r="O551">
        <v>3.742315</v>
      </c>
      <c r="P551">
        <v>21323.71</v>
      </c>
      <c r="Q551">
        <v>10</v>
      </c>
      <c r="R551">
        <v>2368.105</v>
      </c>
      <c r="S551">
        <v>2485.972</v>
      </c>
    </row>
    <row r="552" spans="1:19" ht="12.75">
      <c r="A552" t="s">
        <v>56</v>
      </c>
      <c r="B552" t="s">
        <v>45</v>
      </c>
      <c r="C552" t="s">
        <v>58</v>
      </c>
      <c r="D552">
        <v>2011</v>
      </c>
      <c r="E552">
        <v>23</v>
      </c>
      <c r="F552">
        <v>0.2955896</v>
      </c>
      <c r="G552">
        <v>0.3101194</v>
      </c>
      <c r="H552">
        <v>67.3218</v>
      </c>
      <c r="I552">
        <v>0.0396283</v>
      </c>
      <c r="J552">
        <v>-0.035922</v>
      </c>
      <c r="K552">
        <v>-0.0059173</v>
      </c>
      <c r="L552">
        <v>0.0145297</v>
      </c>
      <c r="M552">
        <v>0.0356449</v>
      </c>
      <c r="N552">
        <v>0.0656495</v>
      </c>
      <c r="O552">
        <v>3.742315</v>
      </c>
      <c r="P552">
        <v>21323.71</v>
      </c>
      <c r="Q552">
        <v>10</v>
      </c>
      <c r="R552">
        <v>1684.27</v>
      </c>
      <c r="S552">
        <v>1767.06</v>
      </c>
    </row>
    <row r="553" spans="1:19" ht="12.75">
      <c r="A553" t="s">
        <v>56</v>
      </c>
      <c r="B553" t="s">
        <v>45</v>
      </c>
      <c r="C553" t="s">
        <v>58</v>
      </c>
      <c r="D553">
        <v>2011</v>
      </c>
      <c r="E553">
        <v>24</v>
      </c>
      <c r="F553">
        <v>0.2338683</v>
      </c>
      <c r="G553">
        <v>0.2454919</v>
      </c>
      <c r="H553">
        <v>64.4984</v>
      </c>
      <c r="I553">
        <v>0.0393928</v>
      </c>
      <c r="J553">
        <v>-0.0404804</v>
      </c>
      <c r="K553">
        <v>-0.0106541</v>
      </c>
      <c r="L553">
        <v>0.0116236</v>
      </c>
      <c r="M553">
        <v>0.0306611</v>
      </c>
      <c r="N553">
        <v>0.0604874</v>
      </c>
      <c r="O553">
        <v>3.742315</v>
      </c>
      <c r="P553">
        <v>21323.71</v>
      </c>
      <c r="Q553">
        <v>10</v>
      </c>
      <c r="R553">
        <v>1332.582</v>
      </c>
      <c r="S553">
        <v>1398.813</v>
      </c>
    </row>
    <row r="554" spans="1:19" ht="12.75">
      <c r="A554" t="s">
        <v>56</v>
      </c>
      <c r="B554" t="s">
        <v>46</v>
      </c>
      <c r="C554" t="s">
        <v>58</v>
      </c>
      <c r="D554">
        <v>2011</v>
      </c>
      <c r="E554">
        <v>1</v>
      </c>
      <c r="F554">
        <v>0.1757263</v>
      </c>
      <c r="G554">
        <v>0.1757263</v>
      </c>
      <c r="H554">
        <v>63.9226</v>
      </c>
      <c r="I554">
        <v>0.0390734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3.742315</v>
      </c>
      <c r="P554">
        <v>21323.71</v>
      </c>
      <c r="Q554">
        <v>10</v>
      </c>
      <c r="R554">
        <v>1001.288</v>
      </c>
      <c r="S554">
        <v>1001.288</v>
      </c>
    </row>
    <row r="555" spans="1:19" ht="12.75">
      <c r="A555" t="s">
        <v>56</v>
      </c>
      <c r="B555" t="s">
        <v>46</v>
      </c>
      <c r="C555" t="s">
        <v>58</v>
      </c>
      <c r="D555">
        <v>2011</v>
      </c>
      <c r="E555">
        <v>2</v>
      </c>
      <c r="F555">
        <v>0.1641435</v>
      </c>
      <c r="G555">
        <v>0.1641435</v>
      </c>
      <c r="H555">
        <v>65.0018</v>
      </c>
      <c r="I555">
        <v>0.0389686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3.742315</v>
      </c>
      <c r="P555">
        <v>21323.71</v>
      </c>
      <c r="Q555">
        <v>10</v>
      </c>
      <c r="R555">
        <v>935.2894</v>
      </c>
      <c r="S555">
        <v>935.2894</v>
      </c>
    </row>
    <row r="556" spans="1:19" ht="12.75">
      <c r="A556" t="s">
        <v>56</v>
      </c>
      <c r="B556" t="s">
        <v>46</v>
      </c>
      <c r="C556" t="s">
        <v>58</v>
      </c>
      <c r="D556">
        <v>2011</v>
      </c>
      <c r="E556">
        <v>3</v>
      </c>
      <c r="F556">
        <v>0.1492811</v>
      </c>
      <c r="G556">
        <v>0.1492811</v>
      </c>
      <c r="H556">
        <v>63.6138</v>
      </c>
      <c r="I556">
        <v>0.0387569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3.742315</v>
      </c>
      <c r="P556">
        <v>21323.71</v>
      </c>
      <c r="Q556">
        <v>10</v>
      </c>
      <c r="R556">
        <v>850.6037</v>
      </c>
      <c r="S556">
        <v>850.6037</v>
      </c>
    </row>
    <row r="557" spans="1:19" ht="12.75">
      <c r="A557" t="s">
        <v>56</v>
      </c>
      <c r="B557" t="s">
        <v>46</v>
      </c>
      <c r="C557" t="s">
        <v>58</v>
      </c>
      <c r="D557">
        <v>2011</v>
      </c>
      <c r="E557">
        <v>4</v>
      </c>
      <c r="F557">
        <v>0.1406582</v>
      </c>
      <c r="G557">
        <v>0.1406582</v>
      </c>
      <c r="H557">
        <v>63.9925</v>
      </c>
      <c r="I557">
        <v>0.0386557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3.742315</v>
      </c>
      <c r="P557">
        <v>21323.71</v>
      </c>
      <c r="Q557">
        <v>10</v>
      </c>
      <c r="R557">
        <v>801.4704</v>
      </c>
      <c r="S557">
        <v>801.4704</v>
      </c>
    </row>
    <row r="558" spans="1:19" ht="12.75">
      <c r="A558" t="s">
        <v>56</v>
      </c>
      <c r="B558" t="s">
        <v>46</v>
      </c>
      <c r="C558" t="s">
        <v>58</v>
      </c>
      <c r="D558">
        <v>2011</v>
      </c>
      <c r="E558">
        <v>5</v>
      </c>
      <c r="F558">
        <v>0.1409604</v>
      </c>
      <c r="G558">
        <v>0.1409604</v>
      </c>
      <c r="H558">
        <v>62.3821</v>
      </c>
      <c r="I558">
        <v>0.0385682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3.742315</v>
      </c>
      <c r="P558">
        <v>21323.71</v>
      </c>
      <c r="Q558">
        <v>10</v>
      </c>
      <c r="R558">
        <v>803.1925</v>
      </c>
      <c r="S558">
        <v>803.1925</v>
      </c>
    </row>
    <row r="559" spans="1:19" ht="12.75">
      <c r="A559" t="s">
        <v>56</v>
      </c>
      <c r="B559" t="s">
        <v>46</v>
      </c>
      <c r="C559" t="s">
        <v>58</v>
      </c>
      <c r="D559">
        <v>2011</v>
      </c>
      <c r="E559">
        <v>6</v>
      </c>
      <c r="F559">
        <v>0.1515549</v>
      </c>
      <c r="G559">
        <v>0.1515549</v>
      </c>
      <c r="H559">
        <v>62.746</v>
      </c>
      <c r="I559">
        <v>0.0384591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3.742315</v>
      </c>
      <c r="P559">
        <v>21323.71</v>
      </c>
      <c r="Q559">
        <v>10</v>
      </c>
      <c r="R559">
        <v>863.5596</v>
      </c>
      <c r="S559">
        <v>863.5596</v>
      </c>
    </row>
    <row r="560" spans="1:19" ht="12.75">
      <c r="A560" t="s">
        <v>56</v>
      </c>
      <c r="B560" t="s">
        <v>46</v>
      </c>
      <c r="C560" t="s">
        <v>58</v>
      </c>
      <c r="D560">
        <v>2011</v>
      </c>
      <c r="E560">
        <v>7</v>
      </c>
      <c r="F560">
        <v>0.1959507</v>
      </c>
      <c r="G560">
        <v>0.1959507</v>
      </c>
      <c r="H560">
        <v>60.2598</v>
      </c>
      <c r="I560">
        <v>0.0383319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3.742315</v>
      </c>
      <c r="P560">
        <v>21323.71</v>
      </c>
      <c r="Q560">
        <v>10</v>
      </c>
      <c r="R560">
        <v>1116.527</v>
      </c>
      <c r="S560">
        <v>1116.527</v>
      </c>
    </row>
    <row r="561" spans="1:19" ht="12.75">
      <c r="A561" t="s">
        <v>56</v>
      </c>
      <c r="B561" t="s">
        <v>46</v>
      </c>
      <c r="C561" t="s">
        <v>58</v>
      </c>
      <c r="D561">
        <v>2011</v>
      </c>
      <c r="E561">
        <v>8</v>
      </c>
      <c r="F561">
        <v>0.3073364</v>
      </c>
      <c r="G561">
        <v>0.3073364</v>
      </c>
      <c r="H561">
        <v>67.1082</v>
      </c>
      <c r="I561">
        <v>0.0382939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3.742315</v>
      </c>
      <c r="P561">
        <v>21323.71</v>
      </c>
      <c r="Q561">
        <v>10</v>
      </c>
      <c r="R561">
        <v>1751.203</v>
      </c>
      <c r="S561">
        <v>1751.203</v>
      </c>
    </row>
    <row r="562" spans="1:19" ht="12.75">
      <c r="A562" t="s">
        <v>56</v>
      </c>
      <c r="B562" t="s">
        <v>46</v>
      </c>
      <c r="C562" t="s">
        <v>58</v>
      </c>
      <c r="D562">
        <v>2011</v>
      </c>
      <c r="E562">
        <v>9</v>
      </c>
      <c r="F562">
        <v>0.4939883</v>
      </c>
      <c r="G562">
        <v>0.4939883</v>
      </c>
      <c r="H562">
        <v>76.4605</v>
      </c>
      <c r="I562">
        <v>0.0383412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3.742315</v>
      </c>
      <c r="P562">
        <v>21323.71</v>
      </c>
      <c r="Q562">
        <v>10</v>
      </c>
      <c r="R562">
        <v>2814.746</v>
      </c>
      <c r="S562">
        <v>2814.746</v>
      </c>
    </row>
    <row r="563" spans="1:19" ht="12.75">
      <c r="A563" t="s">
        <v>56</v>
      </c>
      <c r="B563" t="s">
        <v>46</v>
      </c>
      <c r="C563" t="s">
        <v>58</v>
      </c>
      <c r="D563">
        <v>2011</v>
      </c>
      <c r="E563">
        <v>10</v>
      </c>
      <c r="F563">
        <v>0.7718196</v>
      </c>
      <c r="G563">
        <v>0.7718196</v>
      </c>
      <c r="H563">
        <v>84.3407</v>
      </c>
      <c r="I563">
        <v>0.0384299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3.742315</v>
      </c>
      <c r="P563">
        <v>21323.71</v>
      </c>
      <c r="Q563">
        <v>10</v>
      </c>
      <c r="R563">
        <v>4397.828</v>
      </c>
      <c r="S563">
        <v>4397.828</v>
      </c>
    </row>
    <row r="564" spans="1:19" ht="12.75">
      <c r="A564" t="s">
        <v>56</v>
      </c>
      <c r="B564" t="s">
        <v>46</v>
      </c>
      <c r="C564" t="s">
        <v>58</v>
      </c>
      <c r="D564">
        <v>2011</v>
      </c>
      <c r="E564">
        <v>11</v>
      </c>
      <c r="F564">
        <v>1.115079</v>
      </c>
      <c r="G564">
        <v>1.115079</v>
      </c>
      <c r="H564">
        <v>89.9665</v>
      </c>
      <c r="I564">
        <v>0.0385705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3.742315</v>
      </c>
      <c r="P564">
        <v>21323.71</v>
      </c>
      <c r="Q564">
        <v>10</v>
      </c>
      <c r="R564">
        <v>6353.719</v>
      </c>
      <c r="S564">
        <v>6353.719</v>
      </c>
    </row>
    <row r="565" spans="1:19" ht="12.75">
      <c r="A565" t="s">
        <v>56</v>
      </c>
      <c r="B565" t="s">
        <v>46</v>
      </c>
      <c r="C565" t="s">
        <v>58</v>
      </c>
      <c r="D565">
        <v>2011</v>
      </c>
      <c r="E565">
        <v>12</v>
      </c>
      <c r="F565">
        <v>1.410206</v>
      </c>
      <c r="G565">
        <v>1.410206</v>
      </c>
      <c r="H565">
        <v>89.8943</v>
      </c>
      <c r="I565">
        <v>0.0387142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3.742315</v>
      </c>
      <c r="P565">
        <v>21323.71</v>
      </c>
      <c r="Q565">
        <v>10</v>
      </c>
      <c r="R565">
        <v>8035.353</v>
      </c>
      <c r="S565">
        <v>8035.353</v>
      </c>
    </row>
    <row r="566" spans="1:19" ht="12.75">
      <c r="A566" t="s">
        <v>56</v>
      </c>
      <c r="B566" t="s">
        <v>46</v>
      </c>
      <c r="C566" t="s">
        <v>58</v>
      </c>
      <c r="D566">
        <v>2011</v>
      </c>
      <c r="E566">
        <v>13</v>
      </c>
      <c r="F566">
        <v>1.602872</v>
      </c>
      <c r="G566">
        <v>1.602872</v>
      </c>
      <c r="H566">
        <v>89.3018</v>
      </c>
      <c r="I566">
        <v>0.038823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3.742315</v>
      </c>
      <c r="P566">
        <v>21323.71</v>
      </c>
      <c r="Q566">
        <v>10</v>
      </c>
      <c r="R566">
        <v>9133.163</v>
      </c>
      <c r="S566">
        <v>9133.163</v>
      </c>
    </row>
    <row r="567" spans="1:19" ht="12.75">
      <c r="A567" t="s">
        <v>56</v>
      </c>
      <c r="B567" t="s">
        <v>46</v>
      </c>
      <c r="C567" t="s">
        <v>58</v>
      </c>
      <c r="D567">
        <v>2011</v>
      </c>
      <c r="E567">
        <v>14</v>
      </c>
      <c r="F567">
        <v>1.679368</v>
      </c>
      <c r="G567">
        <v>1.444402</v>
      </c>
      <c r="H567">
        <v>87.8794</v>
      </c>
      <c r="I567">
        <v>0.0396768</v>
      </c>
      <c r="J567">
        <v>-0.2858143</v>
      </c>
      <c r="K567">
        <v>-0.2557729</v>
      </c>
      <c r="L567">
        <v>-0.2349664</v>
      </c>
      <c r="M567">
        <v>-0.2141599</v>
      </c>
      <c r="N567">
        <v>-0.1841185</v>
      </c>
      <c r="O567">
        <v>3.742315</v>
      </c>
      <c r="P567">
        <v>21323.71</v>
      </c>
      <c r="Q567">
        <v>10</v>
      </c>
      <c r="R567">
        <v>9569.04</v>
      </c>
      <c r="S567">
        <v>8230.202</v>
      </c>
    </row>
    <row r="568" spans="1:19" ht="12.75">
      <c r="A568" t="s">
        <v>56</v>
      </c>
      <c r="B568" t="s">
        <v>46</v>
      </c>
      <c r="C568" t="s">
        <v>58</v>
      </c>
      <c r="D568">
        <v>2011</v>
      </c>
      <c r="E568">
        <v>15</v>
      </c>
      <c r="F568">
        <v>1.726376</v>
      </c>
      <c r="G568">
        <v>1.474783</v>
      </c>
      <c r="H568">
        <v>86.0668</v>
      </c>
      <c r="I568">
        <v>0.0396085</v>
      </c>
      <c r="J568">
        <v>-0.304431</v>
      </c>
      <c r="K568">
        <v>-0.2744414</v>
      </c>
      <c r="L568">
        <v>-0.2515928</v>
      </c>
      <c r="M568">
        <v>-0.2329</v>
      </c>
      <c r="N568">
        <v>-0.2029104</v>
      </c>
      <c r="O568">
        <v>3.742315</v>
      </c>
      <c r="P568">
        <v>21323.71</v>
      </c>
      <c r="Q568">
        <v>10</v>
      </c>
      <c r="R568">
        <v>9836.889</v>
      </c>
      <c r="S568">
        <v>8403.313</v>
      </c>
    </row>
    <row r="569" spans="1:19" ht="12.75">
      <c r="A569" t="s">
        <v>56</v>
      </c>
      <c r="B569" t="s">
        <v>46</v>
      </c>
      <c r="C569" t="s">
        <v>58</v>
      </c>
      <c r="D569">
        <v>2011</v>
      </c>
      <c r="E569">
        <v>16</v>
      </c>
      <c r="F569">
        <v>1.725037</v>
      </c>
      <c r="G569">
        <v>1.462427</v>
      </c>
      <c r="H569">
        <v>84.9601</v>
      </c>
      <c r="I569">
        <v>0.039681</v>
      </c>
      <c r="J569">
        <v>-0.3149162</v>
      </c>
      <c r="K569">
        <v>-0.2848716</v>
      </c>
      <c r="L569">
        <v>-0.2626098</v>
      </c>
      <c r="M569">
        <v>-0.2432541</v>
      </c>
      <c r="N569">
        <v>-0.2132096</v>
      </c>
      <c r="O569">
        <v>3.742315</v>
      </c>
      <c r="P569">
        <v>21323.71</v>
      </c>
      <c r="Q569">
        <v>10</v>
      </c>
      <c r="R569">
        <v>9829.261</v>
      </c>
      <c r="S569">
        <v>8332.91</v>
      </c>
    </row>
    <row r="570" spans="1:19" ht="12.75">
      <c r="A570" t="s">
        <v>56</v>
      </c>
      <c r="B570" t="s">
        <v>46</v>
      </c>
      <c r="C570" t="s">
        <v>58</v>
      </c>
      <c r="D570">
        <v>2011</v>
      </c>
      <c r="E570">
        <v>17</v>
      </c>
      <c r="F570">
        <v>1.599128</v>
      </c>
      <c r="G570">
        <v>1.336518</v>
      </c>
      <c r="H570">
        <v>81.2559</v>
      </c>
      <c r="I570">
        <v>0.0397092</v>
      </c>
      <c r="J570">
        <v>-0.3195323</v>
      </c>
      <c r="K570">
        <v>-0.2894664</v>
      </c>
      <c r="L570">
        <v>-0.2626101</v>
      </c>
      <c r="M570">
        <v>-0.2478194</v>
      </c>
      <c r="N570">
        <v>-0.2177535</v>
      </c>
      <c r="O570">
        <v>3.742315</v>
      </c>
      <c r="P570">
        <v>21323.71</v>
      </c>
      <c r="Q570">
        <v>10</v>
      </c>
      <c r="R570">
        <v>9111.834</v>
      </c>
      <c r="S570">
        <v>7615.482</v>
      </c>
    </row>
    <row r="571" spans="1:19" ht="12.75">
      <c r="A571" t="s">
        <v>56</v>
      </c>
      <c r="B571" t="s">
        <v>46</v>
      </c>
      <c r="C571" t="s">
        <v>58</v>
      </c>
      <c r="D571">
        <v>2011</v>
      </c>
      <c r="E571">
        <v>18</v>
      </c>
      <c r="F571">
        <v>1.328745</v>
      </c>
      <c r="G571">
        <v>1.079653</v>
      </c>
      <c r="H571">
        <v>77.279</v>
      </c>
      <c r="I571">
        <v>0.0402641</v>
      </c>
      <c r="J571">
        <v>-0.3006922</v>
      </c>
      <c r="K571">
        <v>-0.2702062</v>
      </c>
      <c r="L571">
        <v>-0.2490917</v>
      </c>
      <c r="M571">
        <v>-0.2279773</v>
      </c>
      <c r="N571">
        <v>-0.1974913</v>
      </c>
      <c r="O571">
        <v>3.742315</v>
      </c>
      <c r="P571">
        <v>21323.71</v>
      </c>
      <c r="Q571">
        <v>10</v>
      </c>
      <c r="R571">
        <v>7571.187</v>
      </c>
      <c r="S571">
        <v>6151.861</v>
      </c>
    </row>
    <row r="572" spans="1:19" ht="12.75">
      <c r="A572" t="s">
        <v>56</v>
      </c>
      <c r="B572" t="s">
        <v>46</v>
      </c>
      <c r="C572" t="s">
        <v>58</v>
      </c>
      <c r="D572">
        <v>2011</v>
      </c>
      <c r="E572">
        <v>19</v>
      </c>
      <c r="F572">
        <v>0.9191731</v>
      </c>
      <c r="G572">
        <v>0.9860321</v>
      </c>
      <c r="H572">
        <v>74.3262</v>
      </c>
      <c r="I572">
        <v>0.0406082</v>
      </c>
      <c r="J572">
        <v>0.0148175</v>
      </c>
      <c r="K572">
        <v>0.045564</v>
      </c>
      <c r="L572">
        <v>0.0668589</v>
      </c>
      <c r="M572">
        <v>0.0881539</v>
      </c>
      <c r="N572">
        <v>0.1189004</v>
      </c>
      <c r="O572">
        <v>3.742315</v>
      </c>
      <c r="P572">
        <v>21323.71</v>
      </c>
      <c r="Q572">
        <v>10</v>
      </c>
      <c r="R572">
        <v>5237.448</v>
      </c>
      <c r="S572">
        <v>5618.411</v>
      </c>
    </row>
    <row r="573" spans="1:19" ht="12.75">
      <c r="A573" t="s">
        <v>56</v>
      </c>
      <c r="B573" t="s">
        <v>46</v>
      </c>
      <c r="C573" t="s">
        <v>58</v>
      </c>
      <c r="D573">
        <v>2011</v>
      </c>
      <c r="E573">
        <v>20</v>
      </c>
      <c r="F573">
        <v>0.69575</v>
      </c>
      <c r="G573">
        <v>0.7445062</v>
      </c>
      <c r="H573">
        <v>72.7921</v>
      </c>
      <c r="I573">
        <v>0.0397107</v>
      </c>
      <c r="J573">
        <v>-0.0031929</v>
      </c>
      <c r="K573">
        <v>0.0268741</v>
      </c>
      <c r="L573">
        <v>0.0487562</v>
      </c>
      <c r="M573">
        <v>0.0685228</v>
      </c>
      <c r="N573">
        <v>0.0985898</v>
      </c>
      <c r="O573">
        <v>3.742315</v>
      </c>
      <c r="P573">
        <v>21323.71</v>
      </c>
      <c r="Q573">
        <v>10</v>
      </c>
      <c r="R573">
        <v>3964.384</v>
      </c>
      <c r="S573">
        <v>4242.196</v>
      </c>
    </row>
    <row r="574" spans="1:19" ht="12.75">
      <c r="A574" t="s">
        <v>56</v>
      </c>
      <c r="B574" t="s">
        <v>46</v>
      </c>
      <c r="C574" t="s">
        <v>58</v>
      </c>
      <c r="D574">
        <v>2011</v>
      </c>
      <c r="E574">
        <v>21</v>
      </c>
      <c r="F574">
        <v>0.5257229</v>
      </c>
      <c r="G574">
        <v>0.5591816</v>
      </c>
      <c r="H574">
        <v>70.398</v>
      </c>
      <c r="I574">
        <v>0.039302</v>
      </c>
      <c r="J574">
        <v>-0.0175989</v>
      </c>
      <c r="K574">
        <v>0.0121587</v>
      </c>
      <c r="L574">
        <v>0.0334587</v>
      </c>
      <c r="M574">
        <v>0.0533787</v>
      </c>
      <c r="N574">
        <v>0.0831363</v>
      </c>
      <c r="O574">
        <v>3.742315</v>
      </c>
      <c r="P574">
        <v>21323.71</v>
      </c>
      <c r="Q574">
        <v>10</v>
      </c>
      <c r="R574">
        <v>2995.569</v>
      </c>
      <c r="S574">
        <v>3186.217</v>
      </c>
    </row>
    <row r="575" spans="1:19" ht="12.75">
      <c r="A575" t="s">
        <v>56</v>
      </c>
      <c r="B575" t="s">
        <v>46</v>
      </c>
      <c r="C575" t="s">
        <v>58</v>
      </c>
      <c r="D575">
        <v>2011</v>
      </c>
      <c r="E575">
        <v>22</v>
      </c>
      <c r="F575">
        <v>0.3875164</v>
      </c>
      <c r="G575">
        <v>0.4101341</v>
      </c>
      <c r="H575">
        <v>68.9239</v>
      </c>
      <c r="I575">
        <v>0.039076</v>
      </c>
      <c r="J575">
        <v>-0.0294789</v>
      </c>
      <c r="K575">
        <v>0.0001075</v>
      </c>
      <c r="L575">
        <v>0.0226178</v>
      </c>
      <c r="M575">
        <v>0.0410904</v>
      </c>
      <c r="N575">
        <v>0.0706768</v>
      </c>
      <c r="O575">
        <v>3.742315</v>
      </c>
      <c r="P575">
        <v>21323.71</v>
      </c>
      <c r="Q575">
        <v>10</v>
      </c>
      <c r="R575">
        <v>2208.068</v>
      </c>
      <c r="S575">
        <v>2336.944</v>
      </c>
    </row>
    <row r="576" spans="1:19" ht="12.75">
      <c r="A576" t="s">
        <v>56</v>
      </c>
      <c r="B576" t="s">
        <v>46</v>
      </c>
      <c r="C576" t="s">
        <v>58</v>
      </c>
      <c r="D576">
        <v>2011</v>
      </c>
      <c r="E576">
        <v>23</v>
      </c>
      <c r="F576">
        <v>0.2778773</v>
      </c>
      <c r="G576">
        <v>0.2940427</v>
      </c>
      <c r="H576">
        <v>68.2945</v>
      </c>
      <c r="I576">
        <v>0.0389716</v>
      </c>
      <c r="J576">
        <v>-0.0334397</v>
      </c>
      <c r="K576">
        <v>-0.0039323</v>
      </c>
      <c r="L576">
        <v>0.0161653</v>
      </c>
      <c r="M576">
        <v>0.0369411</v>
      </c>
      <c r="N576">
        <v>0.0664485</v>
      </c>
      <c r="O576">
        <v>3.742315</v>
      </c>
      <c r="P576">
        <v>21323.71</v>
      </c>
      <c r="Q576">
        <v>10</v>
      </c>
      <c r="R576">
        <v>1583.345</v>
      </c>
      <c r="S576">
        <v>1675.455</v>
      </c>
    </row>
    <row r="577" spans="1:19" ht="12.75">
      <c r="A577" t="s">
        <v>56</v>
      </c>
      <c r="B577" t="s">
        <v>46</v>
      </c>
      <c r="C577" t="s">
        <v>58</v>
      </c>
      <c r="D577">
        <v>2011</v>
      </c>
      <c r="E577">
        <v>24</v>
      </c>
      <c r="F577">
        <v>0.2230325</v>
      </c>
      <c r="G577">
        <v>0.235903</v>
      </c>
      <c r="H577">
        <v>66.279</v>
      </c>
      <c r="I577">
        <v>0.0389196</v>
      </c>
      <c r="J577">
        <v>-0.0388238</v>
      </c>
      <c r="K577">
        <v>-0.0093558</v>
      </c>
      <c r="L577">
        <v>0.0128706</v>
      </c>
      <c r="M577">
        <v>0.0314631</v>
      </c>
      <c r="N577">
        <v>0.060931</v>
      </c>
      <c r="O577">
        <v>3.742315</v>
      </c>
      <c r="P577">
        <v>21323.71</v>
      </c>
      <c r="Q577">
        <v>10</v>
      </c>
      <c r="R577">
        <v>1270.839</v>
      </c>
      <c r="S577">
        <v>1344.175</v>
      </c>
    </row>
    <row r="578" spans="1:19" ht="12.75">
      <c r="A578" t="s">
        <v>56</v>
      </c>
      <c r="B578" t="s">
        <v>45</v>
      </c>
      <c r="C578" t="s">
        <v>13</v>
      </c>
      <c r="D578">
        <v>2011</v>
      </c>
      <c r="E578">
        <v>1</v>
      </c>
      <c r="F578">
        <v>0.1556689</v>
      </c>
      <c r="G578">
        <v>0.1556689</v>
      </c>
      <c r="H578">
        <v>72.7321</v>
      </c>
      <c r="I578">
        <v>0.038381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3.742315</v>
      </c>
      <c r="P578">
        <v>21323.71</v>
      </c>
      <c r="Q578">
        <v>9</v>
      </c>
      <c r="R578">
        <v>887.0011</v>
      </c>
      <c r="S578">
        <v>887.0011</v>
      </c>
    </row>
    <row r="579" spans="1:19" ht="12.75">
      <c r="A579" t="s">
        <v>56</v>
      </c>
      <c r="B579" t="s">
        <v>45</v>
      </c>
      <c r="C579" t="s">
        <v>13</v>
      </c>
      <c r="D579">
        <v>2011</v>
      </c>
      <c r="E579">
        <v>2</v>
      </c>
      <c r="F579">
        <v>0.151155</v>
      </c>
      <c r="G579">
        <v>0.151155</v>
      </c>
      <c r="H579">
        <v>71.987</v>
      </c>
      <c r="I579">
        <v>0.038519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3.742315</v>
      </c>
      <c r="P579">
        <v>21323.71</v>
      </c>
      <c r="Q579">
        <v>9</v>
      </c>
      <c r="R579">
        <v>861.2813</v>
      </c>
      <c r="S579">
        <v>861.2813</v>
      </c>
    </row>
    <row r="580" spans="1:19" ht="12.75">
      <c r="A580" t="s">
        <v>56</v>
      </c>
      <c r="B580" t="s">
        <v>45</v>
      </c>
      <c r="C580" t="s">
        <v>13</v>
      </c>
      <c r="D580">
        <v>2011</v>
      </c>
      <c r="E580">
        <v>3</v>
      </c>
      <c r="F580">
        <v>0.1448548</v>
      </c>
      <c r="G580">
        <v>0.1448548</v>
      </c>
      <c r="H580">
        <v>71.7175</v>
      </c>
      <c r="I580">
        <v>0.0386041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3.742315</v>
      </c>
      <c r="P580">
        <v>21323.71</v>
      </c>
      <c r="Q580">
        <v>9</v>
      </c>
      <c r="R580">
        <v>825.3829</v>
      </c>
      <c r="S580">
        <v>825.3829</v>
      </c>
    </row>
    <row r="581" spans="1:19" ht="12.75">
      <c r="A581" t="s">
        <v>56</v>
      </c>
      <c r="B581" t="s">
        <v>45</v>
      </c>
      <c r="C581" t="s">
        <v>13</v>
      </c>
      <c r="D581">
        <v>2011</v>
      </c>
      <c r="E581">
        <v>4</v>
      </c>
      <c r="F581">
        <v>0.1420599</v>
      </c>
      <c r="G581">
        <v>0.1420599</v>
      </c>
      <c r="H581">
        <v>72.0487</v>
      </c>
      <c r="I581">
        <v>0.0387544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3.742315</v>
      </c>
      <c r="P581">
        <v>21323.71</v>
      </c>
      <c r="Q581">
        <v>9</v>
      </c>
      <c r="R581">
        <v>809.4573</v>
      </c>
      <c r="S581">
        <v>809.4573</v>
      </c>
    </row>
    <row r="582" spans="1:19" ht="12.75">
      <c r="A582" t="s">
        <v>56</v>
      </c>
      <c r="B582" t="s">
        <v>45</v>
      </c>
      <c r="C582" t="s">
        <v>13</v>
      </c>
      <c r="D582">
        <v>2011</v>
      </c>
      <c r="E582">
        <v>5</v>
      </c>
      <c r="F582">
        <v>0.1489917</v>
      </c>
      <c r="G582">
        <v>0.1489917</v>
      </c>
      <c r="H582">
        <v>71.8702</v>
      </c>
      <c r="I582">
        <v>0.0389977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3.742315</v>
      </c>
      <c r="P582">
        <v>21323.71</v>
      </c>
      <c r="Q582">
        <v>9</v>
      </c>
      <c r="R582">
        <v>848.9547</v>
      </c>
      <c r="S582">
        <v>848.9547</v>
      </c>
    </row>
    <row r="583" spans="1:19" ht="12.75">
      <c r="A583" t="s">
        <v>56</v>
      </c>
      <c r="B583" t="s">
        <v>45</v>
      </c>
      <c r="C583" t="s">
        <v>13</v>
      </c>
      <c r="D583">
        <v>2011</v>
      </c>
      <c r="E583">
        <v>6</v>
      </c>
      <c r="F583">
        <v>0.1738008</v>
      </c>
      <c r="G583">
        <v>0.1738008</v>
      </c>
      <c r="H583">
        <v>71.5777</v>
      </c>
      <c r="I583">
        <v>0.0391595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3.742315</v>
      </c>
      <c r="P583">
        <v>21323.71</v>
      </c>
      <c r="Q583">
        <v>9</v>
      </c>
      <c r="R583">
        <v>990.317</v>
      </c>
      <c r="S583">
        <v>990.317</v>
      </c>
    </row>
    <row r="584" spans="1:19" ht="12.75">
      <c r="A584" t="s">
        <v>56</v>
      </c>
      <c r="B584" t="s">
        <v>45</v>
      </c>
      <c r="C584" t="s">
        <v>13</v>
      </c>
      <c r="D584">
        <v>2011</v>
      </c>
      <c r="E584">
        <v>7</v>
      </c>
      <c r="F584">
        <v>0.2547333</v>
      </c>
      <c r="G584">
        <v>0.2547333</v>
      </c>
      <c r="H584">
        <v>71.794</v>
      </c>
      <c r="I584">
        <v>0.0394481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3.742315</v>
      </c>
      <c r="P584">
        <v>21323.71</v>
      </c>
      <c r="Q584">
        <v>9</v>
      </c>
      <c r="R584">
        <v>1451.47</v>
      </c>
      <c r="S584">
        <v>1451.47</v>
      </c>
    </row>
    <row r="585" spans="1:19" ht="12.75">
      <c r="A585" t="s">
        <v>56</v>
      </c>
      <c r="B585" t="s">
        <v>45</v>
      </c>
      <c r="C585" t="s">
        <v>13</v>
      </c>
      <c r="D585">
        <v>2011</v>
      </c>
      <c r="E585">
        <v>8</v>
      </c>
      <c r="F585">
        <v>0.4444916</v>
      </c>
      <c r="G585">
        <v>0.4444916</v>
      </c>
      <c r="H585">
        <v>76.5988</v>
      </c>
      <c r="I585">
        <v>0.0397217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3.742315</v>
      </c>
      <c r="P585">
        <v>21323.71</v>
      </c>
      <c r="Q585">
        <v>9</v>
      </c>
      <c r="R585">
        <v>2532.713</v>
      </c>
      <c r="S585">
        <v>2532.713</v>
      </c>
    </row>
    <row r="586" spans="1:19" ht="12.75">
      <c r="A586" t="s">
        <v>56</v>
      </c>
      <c r="B586" t="s">
        <v>45</v>
      </c>
      <c r="C586" t="s">
        <v>13</v>
      </c>
      <c r="D586">
        <v>2011</v>
      </c>
      <c r="E586">
        <v>9</v>
      </c>
      <c r="F586">
        <v>0.7456934</v>
      </c>
      <c r="G586">
        <v>0.7456934</v>
      </c>
      <c r="H586">
        <v>81.3873</v>
      </c>
      <c r="I586">
        <v>0.039981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3.742315</v>
      </c>
      <c r="P586">
        <v>21323.71</v>
      </c>
      <c r="Q586">
        <v>9</v>
      </c>
      <c r="R586">
        <v>4248.961</v>
      </c>
      <c r="S586">
        <v>4248.961</v>
      </c>
    </row>
    <row r="587" spans="1:19" ht="12.75">
      <c r="A587" t="s">
        <v>56</v>
      </c>
      <c r="B587" t="s">
        <v>45</v>
      </c>
      <c r="C587" t="s">
        <v>13</v>
      </c>
      <c r="D587">
        <v>2011</v>
      </c>
      <c r="E587">
        <v>10</v>
      </c>
      <c r="F587">
        <v>1.14022</v>
      </c>
      <c r="G587">
        <v>1.14022</v>
      </c>
      <c r="H587">
        <v>86.2741</v>
      </c>
      <c r="I587">
        <v>0.0401665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3.742315</v>
      </c>
      <c r="P587">
        <v>21323.71</v>
      </c>
      <c r="Q587">
        <v>9</v>
      </c>
      <c r="R587">
        <v>6496.971</v>
      </c>
      <c r="S587">
        <v>6496.971</v>
      </c>
    </row>
    <row r="588" spans="1:19" ht="12.75">
      <c r="A588" t="s">
        <v>56</v>
      </c>
      <c r="B588" t="s">
        <v>45</v>
      </c>
      <c r="C588" t="s">
        <v>13</v>
      </c>
      <c r="D588">
        <v>2011</v>
      </c>
      <c r="E588">
        <v>11</v>
      </c>
      <c r="F588">
        <v>1.569123</v>
      </c>
      <c r="G588">
        <v>1.569123</v>
      </c>
      <c r="H588">
        <v>88.5245</v>
      </c>
      <c r="I588">
        <v>0.0402814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3.742315</v>
      </c>
      <c r="P588">
        <v>21323.71</v>
      </c>
      <c r="Q588">
        <v>9</v>
      </c>
      <c r="R588">
        <v>8940.863</v>
      </c>
      <c r="S588">
        <v>8940.863</v>
      </c>
    </row>
    <row r="589" spans="1:19" ht="12.75">
      <c r="A589" t="s">
        <v>56</v>
      </c>
      <c r="B589" t="s">
        <v>45</v>
      </c>
      <c r="C589" t="s">
        <v>13</v>
      </c>
      <c r="D589">
        <v>2011</v>
      </c>
      <c r="E589">
        <v>12</v>
      </c>
      <c r="F589">
        <v>1.894421</v>
      </c>
      <c r="G589">
        <v>1.894421</v>
      </c>
      <c r="H589">
        <v>89.4949</v>
      </c>
      <c r="I589">
        <v>0.0404295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3.742315</v>
      </c>
      <c r="P589">
        <v>21323.71</v>
      </c>
      <c r="Q589">
        <v>9</v>
      </c>
      <c r="R589">
        <v>10794.41</v>
      </c>
      <c r="S589">
        <v>10794.41</v>
      </c>
    </row>
    <row r="590" spans="1:19" ht="12.75">
      <c r="A590" t="s">
        <v>56</v>
      </c>
      <c r="B590" t="s">
        <v>45</v>
      </c>
      <c r="C590" t="s">
        <v>13</v>
      </c>
      <c r="D590">
        <v>2011</v>
      </c>
      <c r="E590">
        <v>13</v>
      </c>
      <c r="F590">
        <v>2.065723</v>
      </c>
      <c r="G590">
        <v>2.065723</v>
      </c>
      <c r="H590">
        <v>88.6865</v>
      </c>
      <c r="I590">
        <v>0.0405054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3.742315</v>
      </c>
      <c r="P590">
        <v>21323.71</v>
      </c>
      <c r="Q590">
        <v>9</v>
      </c>
      <c r="R590">
        <v>11770.49</v>
      </c>
      <c r="S590">
        <v>11770.49</v>
      </c>
    </row>
    <row r="591" spans="1:19" ht="12.75">
      <c r="A591" t="s">
        <v>56</v>
      </c>
      <c r="B591" t="s">
        <v>45</v>
      </c>
      <c r="C591" t="s">
        <v>13</v>
      </c>
      <c r="D591">
        <v>2011</v>
      </c>
      <c r="E591">
        <v>14</v>
      </c>
      <c r="F591">
        <v>2.019625</v>
      </c>
      <c r="G591">
        <v>1.75591</v>
      </c>
      <c r="H591">
        <v>88.1554</v>
      </c>
      <c r="I591">
        <v>0.0411255</v>
      </c>
      <c r="J591">
        <v>-0.3164193</v>
      </c>
      <c r="K591">
        <v>-0.285281</v>
      </c>
      <c r="L591">
        <v>-0.2637148</v>
      </c>
      <c r="M591">
        <v>-0.2421485</v>
      </c>
      <c r="N591">
        <v>-0.2110103</v>
      </c>
      <c r="O591">
        <v>3.742315</v>
      </c>
      <c r="P591">
        <v>21323.71</v>
      </c>
      <c r="Q591">
        <v>9</v>
      </c>
      <c r="R591">
        <v>11507.82</v>
      </c>
      <c r="S591">
        <v>10005.18</v>
      </c>
    </row>
    <row r="592" spans="1:19" ht="12.75">
      <c r="A592" t="s">
        <v>56</v>
      </c>
      <c r="B592" t="s">
        <v>45</v>
      </c>
      <c r="C592" t="s">
        <v>13</v>
      </c>
      <c r="D592">
        <v>2011</v>
      </c>
      <c r="E592">
        <v>15</v>
      </c>
      <c r="F592">
        <v>2.019919</v>
      </c>
      <c r="G592">
        <v>1.740558</v>
      </c>
      <c r="H592">
        <v>88.0382</v>
      </c>
      <c r="I592">
        <v>0.0408647</v>
      </c>
      <c r="J592">
        <v>-0.3347025</v>
      </c>
      <c r="K592">
        <v>-0.3037618</v>
      </c>
      <c r="L592">
        <v>-0.2793607</v>
      </c>
      <c r="M592">
        <v>-0.2609029</v>
      </c>
      <c r="N592">
        <v>-0.2299621</v>
      </c>
      <c r="O592">
        <v>3.742315</v>
      </c>
      <c r="P592">
        <v>21323.71</v>
      </c>
      <c r="Q592">
        <v>9</v>
      </c>
      <c r="R592">
        <v>11509.5</v>
      </c>
      <c r="S592">
        <v>9917.701</v>
      </c>
    </row>
    <row r="593" spans="1:19" ht="12.75">
      <c r="A593" t="s">
        <v>56</v>
      </c>
      <c r="B593" t="s">
        <v>45</v>
      </c>
      <c r="C593" t="s">
        <v>13</v>
      </c>
      <c r="D593">
        <v>2011</v>
      </c>
      <c r="E593">
        <v>16</v>
      </c>
      <c r="F593">
        <v>1.981832</v>
      </c>
      <c r="G593">
        <v>1.693413</v>
      </c>
      <c r="H593">
        <v>87.1457</v>
      </c>
      <c r="I593">
        <v>0.040813</v>
      </c>
      <c r="J593">
        <v>-0.3413674</v>
      </c>
      <c r="K593">
        <v>-0.3104658</v>
      </c>
      <c r="L593">
        <v>-0.2884187</v>
      </c>
      <c r="M593">
        <v>-0.2676611</v>
      </c>
      <c r="N593">
        <v>-0.2367595</v>
      </c>
      <c r="O593">
        <v>3.742315</v>
      </c>
      <c r="P593">
        <v>21323.71</v>
      </c>
      <c r="Q593">
        <v>9</v>
      </c>
      <c r="R593">
        <v>11292.48</v>
      </c>
      <c r="S593">
        <v>9649.068</v>
      </c>
    </row>
    <row r="594" spans="1:19" ht="12.75">
      <c r="A594" t="s">
        <v>56</v>
      </c>
      <c r="B594" t="s">
        <v>45</v>
      </c>
      <c r="C594" t="s">
        <v>13</v>
      </c>
      <c r="D594">
        <v>2011</v>
      </c>
      <c r="E594">
        <v>17</v>
      </c>
      <c r="F594">
        <v>1.83335</v>
      </c>
      <c r="G594">
        <v>1.545858</v>
      </c>
      <c r="H594">
        <v>86.7378</v>
      </c>
      <c r="I594">
        <v>0.0409281</v>
      </c>
      <c r="J594">
        <v>-0.3456668</v>
      </c>
      <c r="K594">
        <v>-0.3146781</v>
      </c>
      <c r="L594">
        <v>-0.287492</v>
      </c>
      <c r="M594">
        <v>-0.2717527</v>
      </c>
      <c r="N594">
        <v>-0.240764</v>
      </c>
      <c r="O594">
        <v>3.742315</v>
      </c>
      <c r="P594">
        <v>21323.71</v>
      </c>
      <c r="Q594">
        <v>9</v>
      </c>
      <c r="R594">
        <v>10446.43</v>
      </c>
      <c r="S594">
        <v>8808.298</v>
      </c>
    </row>
    <row r="595" spans="1:19" ht="12.75">
      <c r="A595" t="s">
        <v>56</v>
      </c>
      <c r="B595" t="s">
        <v>45</v>
      </c>
      <c r="C595" t="s">
        <v>13</v>
      </c>
      <c r="D595">
        <v>2011</v>
      </c>
      <c r="E595">
        <v>18</v>
      </c>
      <c r="F595">
        <v>1.539738</v>
      </c>
      <c r="G595">
        <v>1.265264</v>
      </c>
      <c r="H595">
        <v>84.1845</v>
      </c>
      <c r="I595">
        <v>0.0419315</v>
      </c>
      <c r="J595">
        <v>-0.3282111</v>
      </c>
      <c r="K595">
        <v>-0.2964627</v>
      </c>
      <c r="L595">
        <v>-0.2744738</v>
      </c>
      <c r="M595">
        <v>-0.2524849</v>
      </c>
      <c r="N595">
        <v>-0.2207365</v>
      </c>
      <c r="O595">
        <v>3.742315</v>
      </c>
      <c r="P595">
        <v>21323.71</v>
      </c>
      <c r="Q595">
        <v>9</v>
      </c>
      <c r="R595">
        <v>8773.428</v>
      </c>
      <c r="S595">
        <v>7209.477</v>
      </c>
    </row>
    <row r="596" spans="1:19" ht="12.75">
      <c r="A596" t="s">
        <v>56</v>
      </c>
      <c r="B596" t="s">
        <v>45</v>
      </c>
      <c r="C596" t="s">
        <v>13</v>
      </c>
      <c r="D596">
        <v>2011</v>
      </c>
      <c r="E596">
        <v>19</v>
      </c>
      <c r="F596">
        <v>1.075516</v>
      </c>
      <c r="G596">
        <v>1.14212</v>
      </c>
      <c r="H596">
        <v>80.7922</v>
      </c>
      <c r="I596">
        <v>0.0420635</v>
      </c>
      <c r="J596">
        <v>0.0126977</v>
      </c>
      <c r="K596">
        <v>0.0445461</v>
      </c>
      <c r="L596">
        <v>0.0666043</v>
      </c>
      <c r="M596">
        <v>0.0886624</v>
      </c>
      <c r="N596">
        <v>0.1205108</v>
      </c>
      <c r="O596">
        <v>3.742315</v>
      </c>
      <c r="P596">
        <v>21323.71</v>
      </c>
      <c r="Q596">
        <v>9</v>
      </c>
      <c r="R596">
        <v>6128.287</v>
      </c>
      <c r="S596">
        <v>6507.798</v>
      </c>
    </row>
    <row r="597" spans="1:19" ht="12.75">
      <c r="A597" t="s">
        <v>56</v>
      </c>
      <c r="B597" t="s">
        <v>45</v>
      </c>
      <c r="C597" t="s">
        <v>13</v>
      </c>
      <c r="D597">
        <v>2011</v>
      </c>
      <c r="E597">
        <v>20</v>
      </c>
      <c r="F597">
        <v>0.8143207</v>
      </c>
      <c r="G597">
        <v>0.8624268</v>
      </c>
      <c r="H597">
        <v>77.8487</v>
      </c>
      <c r="I597">
        <v>0.0411917</v>
      </c>
      <c r="J597">
        <v>-0.0060012</v>
      </c>
      <c r="K597">
        <v>0.0251871</v>
      </c>
      <c r="L597">
        <v>0.0481061</v>
      </c>
      <c r="M597">
        <v>0.068389</v>
      </c>
      <c r="N597">
        <v>0.0995773</v>
      </c>
      <c r="O597">
        <v>3.742315</v>
      </c>
      <c r="P597">
        <v>21323.71</v>
      </c>
      <c r="Q597">
        <v>9</v>
      </c>
      <c r="R597">
        <v>4639.999</v>
      </c>
      <c r="S597">
        <v>4914.107</v>
      </c>
    </row>
    <row r="598" spans="1:19" ht="12.75">
      <c r="A598" t="s">
        <v>56</v>
      </c>
      <c r="B598" t="s">
        <v>45</v>
      </c>
      <c r="C598" t="s">
        <v>13</v>
      </c>
      <c r="D598">
        <v>2011</v>
      </c>
      <c r="E598">
        <v>21</v>
      </c>
      <c r="F598">
        <v>0.6211187</v>
      </c>
      <c r="G598">
        <v>0.653551</v>
      </c>
      <c r="H598">
        <v>75.8839</v>
      </c>
      <c r="I598">
        <v>0.0408286</v>
      </c>
      <c r="J598">
        <v>-0.0200801</v>
      </c>
      <c r="K598">
        <v>0.0108333</v>
      </c>
      <c r="L598">
        <v>0.0324323</v>
      </c>
      <c r="M598">
        <v>0.0536543</v>
      </c>
      <c r="N598">
        <v>0.0845677</v>
      </c>
      <c r="O598">
        <v>3.742315</v>
      </c>
      <c r="P598">
        <v>21323.71</v>
      </c>
      <c r="Q598">
        <v>9</v>
      </c>
      <c r="R598">
        <v>3539.134</v>
      </c>
      <c r="S598">
        <v>3723.934</v>
      </c>
    </row>
    <row r="599" spans="1:19" ht="12.75">
      <c r="A599" t="s">
        <v>56</v>
      </c>
      <c r="B599" t="s">
        <v>45</v>
      </c>
      <c r="C599" t="s">
        <v>13</v>
      </c>
      <c r="D599">
        <v>2011</v>
      </c>
      <c r="E599">
        <v>22</v>
      </c>
      <c r="F599">
        <v>0.4667858</v>
      </c>
      <c r="G599">
        <v>0.4879627</v>
      </c>
      <c r="H599">
        <v>74.2603</v>
      </c>
      <c r="I599">
        <v>0.0406378</v>
      </c>
      <c r="J599">
        <v>-0.0336256</v>
      </c>
      <c r="K599">
        <v>-0.0028567</v>
      </c>
      <c r="L599">
        <v>0.0211769</v>
      </c>
      <c r="M599">
        <v>0.0397642</v>
      </c>
      <c r="N599">
        <v>0.0705332</v>
      </c>
      <c r="O599">
        <v>3.742315</v>
      </c>
      <c r="P599">
        <v>21323.71</v>
      </c>
      <c r="Q599">
        <v>9</v>
      </c>
      <c r="R599">
        <v>2659.745</v>
      </c>
      <c r="S599">
        <v>2780.411</v>
      </c>
    </row>
    <row r="600" spans="1:19" ht="12.75">
      <c r="A600" t="s">
        <v>56</v>
      </c>
      <c r="B600" t="s">
        <v>45</v>
      </c>
      <c r="C600" t="s">
        <v>13</v>
      </c>
      <c r="D600">
        <v>2011</v>
      </c>
      <c r="E600">
        <v>23</v>
      </c>
      <c r="F600">
        <v>0.339582</v>
      </c>
      <c r="G600">
        <v>0.3545838</v>
      </c>
      <c r="H600">
        <v>72.5893</v>
      </c>
      <c r="I600">
        <v>0.0405527</v>
      </c>
      <c r="J600">
        <v>-0.0364139</v>
      </c>
      <c r="K600">
        <v>-0.0057094</v>
      </c>
      <c r="L600">
        <v>0.0150018</v>
      </c>
      <c r="M600">
        <v>0.0368222</v>
      </c>
      <c r="N600">
        <v>0.0675267</v>
      </c>
      <c r="O600">
        <v>3.742315</v>
      </c>
      <c r="P600">
        <v>21323.71</v>
      </c>
      <c r="Q600">
        <v>9</v>
      </c>
      <c r="R600">
        <v>1934.938</v>
      </c>
      <c r="S600">
        <v>2020.418</v>
      </c>
    </row>
    <row r="601" spans="1:19" ht="12.75">
      <c r="A601" t="s">
        <v>56</v>
      </c>
      <c r="B601" t="s">
        <v>45</v>
      </c>
      <c r="C601" t="s">
        <v>13</v>
      </c>
      <c r="D601">
        <v>2011</v>
      </c>
      <c r="E601">
        <v>24</v>
      </c>
      <c r="F601">
        <v>0.2738898</v>
      </c>
      <c r="G601">
        <v>0.2860356</v>
      </c>
      <c r="H601">
        <v>72.1211</v>
      </c>
      <c r="I601">
        <v>0.0406728</v>
      </c>
      <c r="J601">
        <v>-0.0416837</v>
      </c>
      <c r="K601">
        <v>-0.0108883</v>
      </c>
      <c r="L601">
        <v>0.0121458</v>
      </c>
      <c r="M601">
        <v>0.0317693</v>
      </c>
      <c r="N601">
        <v>0.0625647</v>
      </c>
      <c r="O601">
        <v>3.742315</v>
      </c>
      <c r="P601">
        <v>21323.71</v>
      </c>
      <c r="Q601">
        <v>9</v>
      </c>
      <c r="R601">
        <v>1560.624</v>
      </c>
      <c r="S601">
        <v>1629.831</v>
      </c>
    </row>
    <row r="602" spans="1:19" ht="12.75">
      <c r="A602" t="s">
        <v>56</v>
      </c>
      <c r="B602" t="s">
        <v>46</v>
      </c>
      <c r="C602" t="s">
        <v>13</v>
      </c>
      <c r="D602">
        <v>2011</v>
      </c>
      <c r="E602">
        <v>1</v>
      </c>
      <c r="F602">
        <v>0.1689029</v>
      </c>
      <c r="G602">
        <v>0.1689029</v>
      </c>
      <c r="H602">
        <v>69.8397</v>
      </c>
      <c r="I602">
        <v>0.0387268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3.742315</v>
      </c>
      <c r="P602">
        <v>21323.71</v>
      </c>
      <c r="Q602">
        <v>9</v>
      </c>
      <c r="R602">
        <v>962.4089</v>
      </c>
      <c r="S602">
        <v>962.4089</v>
      </c>
    </row>
    <row r="603" spans="1:19" ht="12.75">
      <c r="A603" t="s">
        <v>56</v>
      </c>
      <c r="B603" t="s">
        <v>46</v>
      </c>
      <c r="C603" t="s">
        <v>13</v>
      </c>
      <c r="D603">
        <v>2011</v>
      </c>
      <c r="E603">
        <v>2</v>
      </c>
      <c r="F603">
        <v>0.1613678</v>
      </c>
      <c r="G603">
        <v>0.1613678</v>
      </c>
      <c r="H603">
        <v>69.0947</v>
      </c>
      <c r="I603">
        <v>0.0388027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3.742315</v>
      </c>
      <c r="P603">
        <v>21323.71</v>
      </c>
      <c r="Q603">
        <v>9</v>
      </c>
      <c r="R603">
        <v>919.4738</v>
      </c>
      <c r="S603">
        <v>919.4738</v>
      </c>
    </row>
    <row r="604" spans="1:19" ht="12.75">
      <c r="A604" t="s">
        <v>56</v>
      </c>
      <c r="B604" t="s">
        <v>46</v>
      </c>
      <c r="C604" t="s">
        <v>13</v>
      </c>
      <c r="D604">
        <v>2011</v>
      </c>
      <c r="E604">
        <v>3</v>
      </c>
      <c r="F604">
        <v>0.1517573</v>
      </c>
      <c r="G604">
        <v>0.1517573</v>
      </c>
      <c r="H604">
        <v>68.4295</v>
      </c>
      <c r="I604">
        <v>0.0387995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3.742315</v>
      </c>
      <c r="P604">
        <v>21323.71</v>
      </c>
      <c r="Q604">
        <v>9</v>
      </c>
      <c r="R604">
        <v>864.7129</v>
      </c>
      <c r="S604">
        <v>864.7129</v>
      </c>
    </row>
    <row r="605" spans="1:19" ht="12.75">
      <c r="A605" t="s">
        <v>56</v>
      </c>
      <c r="B605" t="s">
        <v>46</v>
      </c>
      <c r="C605" t="s">
        <v>13</v>
      </c>
      <c r="D605">
        <v>2011</v>
      </c>
      <c r="E605">
        <v>4</v>
      </c>
      <c r="F605">
        <v>0.1478592</v>
      </c>
      <c r="G605">
        <v>0.1478592</v>
      </c>
      <c r="H605">
        <v>68.8136</v>
      </c>
      <c r="I605">
        <v>0.0388672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3.742315</v>
      </c>
      <c r="P605">
        <v>21323.71</v>
      </c>
      <c r="Q605">
        <v>9</v>
      </c>
      <c r="R605">
        <v>842.5018</v>
      </c>
      <c r="S605">
        <v>842.5018</v>
      </c>
    </row>
    <row r="606" spans="1:19" ht="12.75">
      <c r="A606" t="s">
        <v>56</v>
      </c>
      <c r="B606" t="s">
        <v>46</v>
      </c>
      <c r="C606" t="s">
        <v>13</v>
      </c>
      <c r="D606">
        <v>2011</v>
      </c>
      <c r="E606">
        <v>5</v>
      </c>
      <c r="F606">
        <v>0.1547113</v>
      </c>
      <c r="G606">
        <v>0.1547113</v>
      </c>
      <c r="H606">
        <v>68.6435</v>
      </c>
      <c r="I606">
        <v>0.0389715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3.742315</v>
      </c>
      <c r="P606">
        <v>21323.71</v>
      </c>
      <c r="Q606">
        <v>9</v>
      </c>
      <c r="R606">
        <v>881.5452</v>
      </c>
      <c r="S606">
        <v>881.5452</v>
      </c>
    </row>
    <row r="607" spans="1:19" ht="12.75">
      <c r="A607" t="s">
        <v>56</v>
      </c>
      <c r="B607" t="s">
        <v>46</v>
      </c>
      <c r="C607" t="s">
        <v>13</v>
      </c>
      <c r="D607">
        <v>2011</v>
      </c>
      <c r="E607">
        <v>6</v>
      </c>
      <c r="F607">
        <v>0.1760924</v>
      </c>
      <c r="G607">
        <v>0.1760924</v>
      </c>
      <c r="H607">
        <v>68.7196</v>
      </c>
      <c r="I607">
        <v>0.0390443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3.742315</v>
      </c>
      <c r="P607">
        <v>21323.71</v>
      </c>
      <c r="Q607">
        <v>9</v>
      </c>
      <c r="R607">
        <v>1003.374</v>
      </c>
      <c r="S607">
        <v>1003.374</v>
      </c>
    </row>
    <row r="608" spans="1:19" ht="12.75">
      <c r="A608" t="s">
        <v>56</v>
      </c>
      <c r="B608" t="s">
        <v>46</v>
      </c>
      <c r="C608" t="s">
        <v>13</v>
      </c>
      <c r="D608">
        <v>2011</v>
      </c>
      <c r="E608">
        <v>7</v>
      </c>
      <c r="F608">
        <v>0.2476524</v>
      </c>
      <c r="G608">
        <v>0.2476524</v>
      </c>
      <c r="H608">
        <v>69.5116</v>
      </c>
      <c r="I608">
        <v>0.039133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3.742315</v>
      </c>
      <c r="P608">
        <v>21323.71</v>
      </c>
      <c r="Q608">
        <v>9</v>
      </c>
      <c r="R608">
        <v>1411.123</v>
      </c>
      <c r="S608">
        <v>1411.123</v>
      </c>
    </row>
    <row r="609" spans="1:19" ht="12.75">
      <c r="A609" t="s">
        <v>56</v>
      </c>
      <c r="B609" t="s">
        <v>46</v>
      </c>
      <c r="C609" t="s">
        <v>13</v>
      </c>
      <c r="D609">
        <v>2011</v>
      </c>
      <c r="E609">
        <v>8</v>
      </c>
      <c r="F609">
        <v>0.4255083</v>
      </c>
      <c r="G609">
        <v>0.4255083</v>
      </c>
      <c r="H609">
        <v>75.091</v>
      </c>
      <c r="I609">
        <v>0.0392949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3.742315</v>
      </c>
      <c r="P609">
        <v>21323.71</v>
      </c>
      <c r="Q609">
        <v>9</v>
      </c>
      <c r="R609">
        <v>2424.546</v>
      </c>
      <c r="S609">
        <v>2424.546</v>
      </c>
    </row>
    <row r="610" spans="1:19" ht="12.75">
      <c r="A610" t="s">
        <v>56</v>
      </c>
      <c r="B610" t="s">
        <v>46</v>
      </c>
      <c r="C610" t="s">
        <v>13</v>
      </c>
      <c r="D610">
        <v>2011</v>
      </c>
      <c r="E610">
        <v>9</v>
      </c>
      <c r="F610">
        <v>0.7148927</v>
      </c>
      <c r="G610">
        <v>0.7148927</v>
      </c>
      <c r="H610">
        <v>80.604</v>
      </c>
      <c r="I610">
        <v>0.0395097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3.742315</v>
      </c>
      <c r="P610">
        <v>21323.71</v>
      </c>
      <c r="Q610">
        <v>9</v>
      </c>
      <c r="R610">
        <v>4073.459</v>
      </c>
      <c r="S610">
        <v>4073.459</v>
      </c>
    </row>
    <row r="611" spans="1:19" ht="12.75">
      <c r="A611" t="s">
        <v>56</v>
      </c>
      <c r="B611" t="s">
        <v>46</v>
      </c>
      <c r="C611" t="s">
        <v>13</v>
      </c>
      <c r="D611">
        <v>2011</v>
      </c>
      <c r="E611">
        <v>10</v>
      </c>
      <c r="F611">
        <v>1.082744</v>
      </c>
      <c r="G611">
        <v>1.082744</v>
      </c>
      <c r="H611">
        <v>85.1068</v>
      </c>
      <c r="I611">
        <v>0.0396743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3.742315</v>
      </c>
      <c r="P611">
        <v>21323.71</v>
      </c>
      <c r="Q611">
        <v>9</v>
      </c>
      <c r="R611">
        <v>6169.474</v>
      </c>
      <c r="S611">
        <v>6169.474</v>
      </c>
    </row>
    <row r="612" spans="1:19" ht="12.75">
      <c r="A612" t="s">
        <v>56</v>
      </c>
      <c r="B612" t="s">
        <v>46</v>
      </c>
      <c r="C612" t="s">
        <v>13</v>
      </c>
      <c r="D612">
        <v>2011</v>
      </c>
      <c r="E612">
        <v>11</v>
      </c>
      <c r="F612">
        <v>1.455379</v>
      </c>
      <c r="G612">
        <v>1.455379</v>
      </c>
      <c r="H612">
        <v>86.5714</v>
      </c>
      <c r="I612">
        <v>0.0395897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3.742315</v>
      </c>
      <c r="P612">
        <v>21323.71</v>
      </c>
      <c r="Q612">
        <v>9</v>
      </c>
      <c r="R612">
        <v>8292.751</v>
      </c>
      <c r="S612">
        <v>8292.751</v>
      </c>
    </row>
    <row r="613" spans="1:19" ht="12.75">
      <c r="A613" t="s">
        <v>56</v>
      </c>
      <c r="B613" t="s">
        <v>46</v>
      </c>
      <c r="C613" t="s">
        <v>13</v>
      </c>
      <c r="D613">
        <v>2011</v>
      </c>
      <c r="E613">
        <v>12</v>
      </c>
      <c r="F613">
        <v>1.720641</v>
      </c>
      <c r="G613">
        <v>1.720641</v>
      </c>
      <c r="H613">
        <v>87.4824</v>
      </c>
      <c r="I613">
        <v>0.0395568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3.742315</v>
      </c>
      <c r="P613">
        <v>21323.71</v>
      </c>
      <c r="Q613">
        <v>9</v>
      </c>
      <c r="R613">
        <v>9804.215</v>
      </c>
      <c r="S613">
        <v>9804.215</v>
      </c>
    </row>
    <row r="614" spans="1:19" ht="12.75">
      <c r="A614" t="s">
        <v>56</v>
      </c>
      <c r="B614" t="s">
        <v>46</v>
      </c>
      <c r="C614" t="s">
        <v>13</v>
      </c>
      <c r="D614">
        <v>2011</v>
      </c>
      <c r="E614">
        <v>13</v>
      </c>
      <c r="F614">
        <v>1.855133</v>
      </c>
      <c r="G614">
        <v>1.855133</v>
      </c>
      <c r="H614">
        <v>86.757</v>
      </c>
      <c r="I614">
        <v>0.0394747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3.742315</v>
      </c>
      <c r="P614">
        <v>21323.71</v>
      </c>
      <c r="Q614">
        <v>9</v>
      </c>
      <c r="R614">
        <v>10570.54</v>
      </c>
      <c r="S614">
        <v>10570.54</v>
      </c>
    </row>
    <row r="615" spans="1:19" ht="12.75">
      <c r="A615" t="s">
        <v>56</v>
      </c>
      <c r="B615" t="s">
        <v>46</v>
      </c>
      <c r="C615" t="s">
        <v>13</v>
      </c>
      <c r="D615">
        <v>2011</v>
      </c>
      <c r="E615">
        <v>14</v>
      </c>
      <c r="F615">
        <v>1.844696</v>
      </c>
      <c r="G615">
        <v>1.595245</v>
      </c>
      <c r="H615">
        <v>86.6564</v>
      </c>
      <c r="I615">
        <v>0.0401709</v>
      </c>
      <c r="J615">
        <v>-0.300933</v>
      </c>
      <c r="K615">
        <v>-0.2705175</v>
      </c>
      <c r="L615">
        <v>-0.2494519</v>
      </c>
      <c r="M615">
        <v>-0.2283862</v>
      </c>
      <c r="N615">
        <v>-0.1979707</v>
      </c>
      <c r="O615">
        <v>3.742315</v>
      </c>
      <c r="P615">
        <v>21323.71</v>
      </c>
      <c r="Q615">
        <v>9</v>
      </c>
      <c r="R615">
        <v>10511.08</v>
      </c>
      <c r="S615">
        <v>9089.703</v>
      </c>
    </row>
    <row r="616" spans="1:19" ht="12.75">
      <c r="A616" t="s">
        <v>56</v>
      </c>
      <c r="B616" t="s">
        <v>46</v>
      </c>
      <c r="C616" t="s">
        <v>13</v>
      </c>
      <c r="D616">
        <v>2011</v>
      </c>
      <c r="E616">
        <v>15</v>
      </c>
      <c r="F616">
        <v>1.8609</v>
      </c>
      <c r="G616">
        <v>1.596817</v>
      </c>
      <c r="H616">
        <v>86.4736</v>
      </c>
      <c r="I616">
        <v>0.0399814</v>
      </c>
      <c r="J616">
        <v>-0.3174178</v>
      </c>
      <c r="K616">
        <v>-0.2871459</v>
      </c>
      <c r="L616">
        <v>-0.2640827</v>
      </c>
      <c r="M616">
        <v>-0.2452133</v>
      </c>
      <c r="N616">
        <v>-0.2149413</v>
      </c>
      <c r="O616">
        <v>3.742315</v>
      </c>
      <c r="P616">
        <v>21323.71</v>
      </c>
      <c r="Q616">
        <v>9</v>
      </c>
      <c r="R616">
        <v>10603.41</v>
      </c>
      <c r="S616">
        <v>9098.665</v>
      </c>
    </row>
    <row r="617" spans="1:19" ht="12.75">
      <c r="A617" t="s">
        <v>56</v>
      </c>
      <c r="B617" t="s">
        <v>46</v>
      </c>
      <c r="C617" t="s">
        <v>13</v>
      </c>
      <c r="D617">
        <v>2011</v>
      </c>
      <c r="E617">
        <v>16</v>
      </c>
      <c r="F617">
        <v>1.843293</v>
      </c>
      <c r="G617">
        <v>1.569502</v>
      </c>
      <c r="H617">
        <v>86.3549</v>
      </c>
      <c r="I617">
        <v>0.0400156</v>
      </c>
      <c r="J617">
        <v>-0.325802</v>
      </c>
      <c r="K617">
        <v>-0.2955041</v>
      </c>
      <c r="L617">
        <v>-0.2737918</v>
      </c>
      <c r="M617">
        <v>-0.2535357</v>
      </c>
      <c r="N617">
        <v>-0.2232378</v>
      </c>
      <c r="O617">
        <v>3.742315</v>
      </c>
      <c r="P617">
        <v>21323.71</v>
      </c>
      <c r="Q617">
        <v>9</v>
      </c>
      <c r="R617">
        <v>10503.09</v>
      </c>
      <c r="S617">
        <v>8943.021</v>
      </c>
    </row>
    <row r="618" spans="1:19" ht="12.75">
      <c r="A618" t="s">
        <v>56</v>
      </c>
      <c r="B618" t="s">
        <v>46</v>
      </c>
      <c r="C618" t="s">
        <v>13</v>
      </c>
      <c r="D618">
        <v>2011</v>
      </c>
      <c r="E618">
        <v>17</v>
      </c>
      <c r="F618">
        <v>1.714171</v>
      </c>
      <c r="G618">
        <v>1.43982</v>
      </c>
      <c r="H618">
        <v>85.33</v>
      </c>
      <c r="I618">
        <v>0.0401245</v>
      </c>
      <c r="J618">
        <v>-0.3313695</v>
      </c>
      <c r="K618">
        <v>-0.3009892</v>
      </c>
      <c r="L618">
        <v>-0.2743509</v>
      </c>
      <c r="M618">
        <v>-0.2589066</v>
      </c>
      <c r="N618">
        <v>-0.2285263</v>
      </c>
      <c r="O618">
        <v>3.742315</v>
      </c>
      <c r="P618">
        <v>21323.71</v>
      </c>
      <c r="Q618">
        <v>9</v>
      </c>
      <c r="R618">
        <v>9767.348</v>
      </c>
      <c r="S618">
        <v>8204.096</v>
      </c>
    </row>
    <row r="619" spans="1:19" ht="12.75">
      <c r="A619" t="s">
        <v>56</v>
      </c>
      <c r="B619" t="s">
        <v>46</v>
      </c>
      <c r="C619" t="s">
        <v>13</v>
      </c>
      <c r="D619">
        <v>2011</v>
      </c>
      <c r="E619">
        <v>18</v>
      </c>
      <c r="F619">
        <v>1.439353</v>
      </c>
      <c r="G619">
        <v>1.176365</v>
      </c>
      <c r="H619">
        <v>81.7959</v>
      </c>
      <c r="I619">
        <v>0.0409117</v>
      </c>
      <c r="J619">
        <v>-0.3154182</v>
      </c>
      <c r="K619">
        <v>-0.2844419</v>
      </c>
      <c r="L619">
        <v>-0.2629877</v>
      </c>
      <c r="M619">
        <v>-0.2415336</v>
      </c>
      <c r="N619">
        <v>-0.2105573</v>
      </c>
      <c r="O619">
        <v>3.742315</v>
      </c>
      <c r="P619">
        <v>21323.71</v>
      </c>
      <c r="Q619">
        <v>9</v>
      </c>
      <c r="R619">
        <v>8201.434</v>
      </c>
      <c r="S619">
        <v>6702.929</v>
      </c>
    </row>
    <row r="620" spans="1:19" ht="12.75">
      <c r="A620" t="s">
        <v>56</v>
      </c>
      <c r="B620" t="s">
        <v>46</v>
      </c>
      <c r="C620" t="s">
        <v>13</v>
      </c>
      <c r="D620">
        <v>2011</v>
      </c>
      <c r="E620">
        <v>19</v>
      </c>
      <c r="F620">
        <v>0.9908957</v>
      </c>
      <c r="G620">
        <v>1.057905</v>
      </c>
      <c r="H620">
        <v>77.4076</v>
      </c>
      <c r="I620">
        <v>0.0411327</v>
      </c>
      <c r="J620">
        <v>0.0142953</v>
      </c>
      <c r="K620">
        <v>0.045439</v>
      </c>
      <c r="L620">
        <v>0.067009</v>
      </c>
      <c r="M620">
        <v>0.0885791</v>
      </c>
      <c r="N620">
        <v>0.1197228</v>
      </c>
      <c r="O620">
        <v>3.742315</v>
      </c>
      <c r="P620">
        <v>21323.71</v>
      </c>
      <c r="Q620">
        <v>9</v>
      </c>
      <c r="R620">
        <v>5646.124</v>
      </c>
      <c r="S620">
        <v>6027.941</v>
      </c>
    </row>
    <row r="621" spans="1:19" ht="12.75">
      <c r="A621" t="s">
        <v>56</v>
      </c>
      <c r="B621" t="s">
        <v>46</v>
      </c>
      <c r="C621" t="s">
        <v>13</v>
      </c>
      <c r="D621">
        <v>2011</v>
      </c>
      <c r="E621">
        <v>20</v>
      </c>
      <c r="F621">
        <v>0.7441131</v>
      </c>
      <c r="G621">
        <v>0.7929071</v>
      </c>
      <c r="H621">
        <v>74.3124</v>
      </c>
      <c r="I621">
        <v>0.0401551</v>
      </c>
      <c r="J621">
        <v>-0.0037596</v>
      </c>
      <c r="K621">
        <v>0.0266439</v>
      </c>
      <c r="L621">
        <v>0.048794</v>
      </c>
      <c r="M621">
        <v>0.0687586</v>
      </c>
      <c r="N621">
        <v>0.0991621</v>
      </c>
      <c r="O621">
        <v>3.742315</v>
      </c>
      <c r="P621">
        <v>21323.71</v>
      </c>
      <c r="Q621">
        <v>9</v>
      </c>
      <c r="R621">
        <v>4239.957</v>
      </c>
      <c r="S621">
        <v>4517.985</v>
      </c>
    </row>
    <row r="622" spans="1:19" ht="12.75">
      <c r="A622" t="s">
        <v>56</v>
      </c>
      <c r="B622" t="s">
        <v>46</v>
      </c>
      <c r="C622" t="s">
        <v>13</v>
      </c>
      <c r="D622">
        <v>2011</v>
      </c>
      <c r="E622">
        <v>21</v>
      </c>
      <c r="F622">
        <v>0.5608184</v>
      </c>
      <c r="G622">
        <v>0.5942522</v>
      </c>
      <c r="H622">
        <v>72.6303</v>
      </c>
      <c r="I622">
        <v>0.039694</v>
      </c>
      <c r="J622">
        <v>-0.0181051</v>
      </c>
      <c r="K622">
        <v>0.0119492</v>
      </c>
      <c r="L622">
        <v>0.0334338</v>
      </c>
      <c r="M622">
        <v>0.0535803</v>
      </c>
      <c r="N622">
        <v>0.0836346</v>
      </c>
      <c r="O622">
        <v>3.742315</v>
      </c>
      <c r="P622">
        <v>21323.71</v>
      </c>
      <c r="Q622">
        <v>9</v>
      </c>
      <c r="R622">
        <v>3195.543</v>
      </c>
      <c r="S622">
        <v>3386.049</v>
      </c>
    </row>
    <row r="623" spans="1:19" ht="12.75">
      <c r="A623" t="s">
        <v>56</v>
      </c>
      <c r="B623" t="s">
        <v>46</v>
      </c>
      <c r="C623" t="s">
        <v>13</v>
      </c>
      <c r="D623">
        <v>2011</v>
      </c>
      <c r="E623">
        <v>22</v>
      </c>
      <c r="F623">
        <v>0.4173903</v>
      </c>
      <c r="G623">
        <v>0.4401168</v>
      </c>
      <c r="H623">
        <v>71.8772</v>
      </c>
      <c r="I623">
        <v>0.039475</v>
      </c>
      <c r="J623">
        <v>-0.0300846</v>
      </c>
      <c r="K623">
        <v>-0.0001961</v>
      </c>
      <c r="L623">
        <v>0.0227265</v>
      </c>
      <c r="M623">
        <v>0.0412053</v>
      </c>
      <c r="N623">
        <v>0.0710939</v>
      </c>
      <c r="O623">
        <v>3.742315</v>
      </c>
      <c r="P623">
        <v>21323.71</v>
      </c>
      <c r="Q623">
        <v>9</v>
      </c>
      <c r="R623">
        <v>2378.29</v>
      </c>
      <c r="S623">
        <v>2507.786</v>
      </c>
    </row>
    <row r="624" spans="1:19" ht="12.75">
      <c r="A624" t="s">
        <v>56</v>
      </c>
      <c r="B624" t="s">
        <v>46</v>
      </c>
      <c r="C624" t="s">
        <v>13</v>
      </c>
      <c r="D624">
        <v>2011</v>
      </c>
      <c r="E624">
        <v>23</v>
      </c>
      <c r="F624">
        <v>0.3042163</v>
      </c>
      <c r="G624">
        <v>0.3208704</v>
      </c>
      <c r="H624">
        <v>71.006</v>
      </c>
      <c r="I624">
        <v>0.0393944</v>
      </c>
      <c r="J624">
        <v>-0.0333541</v>
      </c>
      <c r="K624">
        <v>-0.0035266</v>
      </c>
      <c r="L624">
        <v>0.0166541</v>
      </c>
      <c r="M624">
        <v>0.0377903</v>
      </c>
      <c r="N624">
        <v>0.0676178</v>
      </c>
      <c r="O624">
        <v>3.742315</v>
      </c>
      <c r="P624">
        <v>21323.71</v>
      </c>
      <c r="Q624">
        <v>9</v>
      </c>
      <c r="R624">
        <v>1733.424</v>
      </c>
      <c r="S624">
        <v>1828.319</v>
      </c>
    </row>
    <row r="625" spans="1:19" ht="12.75">
      <c r="A625" t="s">
        <v>56</v>
      </c>
      <c r="B625" t="s">
        <v>46</v>
      </c>
      <c r="C625" t="s">
        <v>13</v>
      </c>
      <c r="D625">
        <v>2011</v>
      </c>
      <c r="E625">
        <v>24</v>
      </c>
      <c r="F625">
        <v>0.2476081</v>
      </c>
      <c r="G625">
        <v>0.2612174</v>
      </c>
      <c r="H625">
        <v>71.079</v>
      </c>
      <c r="I625">
        <v>0.0394497</v>
      </c>
      <c r="J625">
        <v>-0.0387087</v>
      </c>
      <c r="K625">
        <v>-0.0088393</v>
      </c>
      <c r="L625">
        <v>0.0136093</v>
      </c>
      <c r="M625">
        <v>0.0325355</v>
      </c>
      <c r="N625">
        <v>0.0624048</v>
      </c>
      <c r="O625">
        <v>3.742315</v>
      </c>
      <c r="P625">
        <v>21323.71</v>
      </c>
      <c r="Q625">
        <v>9</v>
      </c>
      <c r="R625">
        <v>1410.871</v>
      </c>
      <c r="S625">
        <v>1488.417</v>
      </c>
    </row>
    <row r="626" spans="1:19" ht="12.75">
      <c r="A626" t="s">
        <v>56</v>
      </c>
      <c r="B626" t="s">
        <v>45</v>
      </c>
      <c r="C626" t="s">
        <v>59</v>
      </c>
      <c r="D626">
        <v>2011</v>
      </c>
      <c r="E626">
        <v>1</v>
      </c>
      <c r="F626">
        <v>0.1716776</v>
      </c>
      <c r="G626">
        <v>0.1716776</v>
      </c>
      <c r="H626">
        <v>71.9411</v>
      </c>
      <c r="I626">
        <v>0.0388407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3.742315</v>
      </c>
      <c r="P626">
        <v>21323.71</v>
      </c>
      <c r="Q626">
        <v>999</v>
      </c>
      <c r="R626">
        <v>978.2192</v>
      </c>
      <c r="S626">
        <v>978.2192</v>
      </c>
    </row>
    <row r="627" spans="1:19" ht="12.75">
      <c r="A627" t="s">
        <v>56</v>
      </c>
      <c r="B627" t="s">
        <v>45</v>
      </c>
      <c r="C627" t="s">
        <v>59</v>
      </c>
      <c r="D627">
        <v>2011</v>
      </c>
      <c r="E627">
        <v>2</v>
      </c>
      <c r="F627">
        <v>0.1649259</v>
      </c>
      <c r="G627">
        <v>0.1649259</v>
      </c>
      <c r="H627">
        <v>71.457</v>
      </c>
      <c r="I627">
        <v>0.0390166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3.742315</v>
      </c>
      <c r="P627">
        <v>21323.71</v>
      </c>
      <c r="Q627">
        <v>999</v>
      </c>
      <c r="R627">
        <v>939.7477</v>
      </c>
      <c r="S627">
        <v>939.7477</v>
      </c>
    </row>
    <row r="628" spans="1:19" ht="12.75">
      <c r="A628" t="s">
        <v>56</v>
      </c>
      <c r="B628" t="s">
        <v>45</v>
      </c>
      <c r="C628" t="s">
        <v>59</v>
      </c>
      <c r="D628">
        <v>2011</v>
      </c>
      <c r="E628">
        <v>3</v>
      </c>
      <c r="F628">
        <v>0.1560824</v>
      </c>
      <c r="G628">
        <v>0.1560824</v>
      </c>
      <c r="H628">
        <v>70.9833</v>
      </c>
      <c r="I628">
        <v>0.0390993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3.742315</v>
      </c>
      <c r="P628">
        <v>21323.71</v>
      </c>
      <c r="Q628">
        <v>999</v>
      </c>
      <c r="R628">
        <v>889.3574</v>
      </c>
      <c r="S628">
        <v>889.3574</v>
      </c>
    </row>
    <row r="629" spans="1:19" ht="12.75">
      <c r="A629" t="s">
        <v>56</v>
      </c>
      <c r="B629" t="s">
        <v>45</v>
      </c>
      <c r="C629" t="s">
        <v>59</v>
      </c>
      <c r="D629">
        <v>2011</v>
      </c>
      <c r="E629">
        <v>4</v>
      </c>
      <c r="F629">
        <v>0.1529845</v>
      </c>
      <c r="G629">
        <v>0.1529845</v>
      </c>
      <c r="H629">
        <v>70.3981</v>
      </c>
      <c r="I629">
        <v>0.0392403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3.742315</v>
      </c>
      <c r="P629">
        <v>21323.71</v>
      </c>
      <c r="Q629">
        <v>999</v>
      </c>
      <c r="R629">
        <v>871.7055</v>
      </c>
      <c r="S629">
        <v>871.7055</v>
      </c>
    </row>
    <row r="630" spans="1:19" ht="12.75">
      <c r="A630" t="s">
        <v>56</v>
      </c>
      <c r="B630" t="s">
        <v>45</v>
      </c>
      <c r="C630" t="s">
        <v>59</v>
      </c>
      <c r="D630">
        <v>2011</v>
      </c>
      <c r="E630">
        <v>5</v>
      </c>
      <c r="F630">
        <v>0.1618115</v>
      </c>
      <c r="G630">
        <v>0.1618115</v>
      </c>
      <c r="H630">
        <v>70.2994</v>
      </c>
      <c r="I630">
        <v>0.0394589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3.742315</v>
      </c>
      <c r="P630">
        <v>21323.71</v>
      </c>
      <c r="Q630">
        <v>999</v>
      </c>
      <c r="R630">
        <v>922.0018</v>
      </c>
      <c r="S630">
        <v>922.0018</v>
      </c>
    </row>
    <row r="631" spans="1:19" ht="12.75">
      <c r="A631" t="s">
        <v>56</v>
      </c>
      <c r="B631" t="s">
        <v>45</v>
      </c>
      <c r="C631" t="s">
        <v>59</v>
      </c>
      <c r="D631">
        <v>2011</v>
      </c>
      <c r="E631">
        <v>6</v>
      </c>
      <c r="F631">
        <v>0.1868957</v>
      </c>
      <c r="G631">
        <v>0.1868957</v>
      </c>
      <c r="H631">
        <v>70.3349</v>
      </c>
      <c r="I631">
        <v>0.039622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3.742315</v>
      </c>
      <c r="P631">
        <v>21323.71</v>
      </c>
      <c r="Q631">
        <v>999</v>
      </c>
      <c r="R631">
        <v>1064.932</v>
      </c>
      <c r="S631">
        <v>1064.932</v>
      </c>
    </row>
    <row r="632" spans="1:19" ht="12.75">
      <c r="A632" t="s">
        <v>56</v>
      </c>
      <c r="B632" t="s">
        <v>45</v>
      </c>
      <c r="C632" t="s">
        <v>59</v>
      </c>
      <c r="D632">
        <v>2011</v>
      </c>
      <c r="E632">
        <v>7</v>
      </c>
      <c r="F632">
        <v>0.265985</v>
      </c>
      <c r="G632">
        <v>0.265985</v>
      </c>
      <c r="H632">
        <v>70.8453</v>
      </c>
      <c r="I632">
        <v>0.0398345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3.742315</v>
      </c>
      <c r="P632">
        <v>21323.71</v>
      </c>
      <c r="Q632">
        <v>999</v>
      </c>
      <c r="R632">
        <v>1515.582</v>
      </c>
      <c r="S632">
        <v>1515.582</v>
      </c>
    </row>
    <row r="633" spans="1:19" ht="12.75">
      <c r="A633" t="s">
        <v>56</v>
      </c>
      <c r="B633" t="s">
        <v>45</v>
      </c>
      <c r="C633" t="s">
        <v>59</v>
      </c>
      <c r="D633">
        <v>2011</v>
      </c>
      <c r="E633">
        <v>8</v>
      </c>
      <c r="F633">
        <v>0.4533577</v>
      </c>
      <c r="G633">
        <v>0.4533577</v>
      </c>
      <c r="H633">
        <v>74.4816</v>
      </c>
      <c r="I633">
        <v>0.0398948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3.742315</v>
      </c>
      <c r="P633">
        <v>21323.71</v>
      </c>
      <c r="Q633">
        <v>999</v>
      </c>
      <c r="R633">
        <v>2583.232</v>
      </c>
      <c r="S633">
        <v>2583.232</v>
      </c>
    </row>
    <row r="634" spans="1:19" ht="12.75">
      <c r="A634" t="s">
        <v>56</v>
      </c>
      <c r="B634" t="s">
        <v>45</v>
      </c>
      <c r="C634" t="s">
        <v>59</v>
      </c>
      <c r="D634">
        <v>2011</v>
      </c>
      <c r="E634">
        <v>9</v>
      </c>
      <c r="F634">
        <v>0.7395207</v>
      </c>
      <c r="G634">
        <v>0.7395207</v>
      </c>
      <c r="H634">
        <v>78.4286</v>
      </c>
      <c r="I634">
        <v>0.0398055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3.742315</v>
      </c>
      <c r="P634">
        <v>21323.71</v>
      </c>
      <c r="Q634">
        <v>999</v>
      </c>
      <c r="R634">
        <v>4213.789</v>
      </c>
      <c r="S634">
        <v>4213.789</v>
      </c>
    </row>
    <row r="635" spans="1:19" ht="12.75">
      <c r="A635" t="s">
        <v>56</v>
      </c>
      <c r="B635" t="s">
        <v>45</v>
      </c>
      <c r="C635" t="s">
        <v>59</v>
      </c>
      <c r="D635">
        <v>2011</v>
      </c>
      <c r="E635">
        <v>10</v>
      </c>
      <c r="F635">
        <v>1.088312</v>
      </c>
      <c r="G635">
        <v>1.088312</v>
      </c>
      <c r="H635">
        <v>82.2964</v>
      </c>
      <c r="I635">
        <v>0.0396852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3.742315</v>
      </c>
      <c r="P635">
        <v>21323.71</v>
      </c>
      <c r="Q635">
        <v>999</v>
      </c>
      <c r="R635">
        <v>6201.203</v>
      </c>
      <c r="S635">
        <v>6201.203</v>
      </c>
    </row>
    <row r="636" spans="1:19" ht="12.75">
      <c r="A636" t="s">
        <v>56</v>
      </c>
      <c r="B636" t="s">
        <v>45</v>
      </c>
      <c r="C636" t="s">
        <v>59</v>
      </c>
      <c r="D636">
        <v>2011</v>
      </c>
      <c r="E636">
        <v>11</v>
      </c>
      <c r="F636">
        <v>1.441575</v>
      </c>
      <c r="G636">
        <v>1.441575</v>
      </c>
      <c r="H636">
        <v>85.0374</v>
      </c>
      <c r="I636">
        <v>0.039561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3.742315</v>
      </c>
      <c r="P636">
        <v>21323.71</v>
      </c>
      <c r="Q636">
        <v>999</v>
      </c>
      <c r="R636">
        <v>8214.094</v>
      </c>
      <c r="S636">
        <v>8214.094</v>
      </c>
    </row>
    <row r="637" spans="1:19" ht="12.75">
      <c r="A637" t="s">
        <v>56</v>
      </c>
      <c r="B637" t="s">
        <v>45</v>
      </c>
      <c r="C637" t="s">
        <v>59</v>
      </c>
      <c r="D637">
        <v>2011</v>
      </c>
      <c r="E637">
        <v>12</v>
      </c>
      <c r="F637">
        <v>1.695319</v>
      </c>
      <c r="G637">
        <v>1.695319</v>
      </c>
      <c r="H637">
        <v>86.3741</v>
      </c>
      <c r="I637">
        <v>0.039505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3.742315</v>
      </c>
      <c r="P637">
        <v>21323.71</v>
      </c>
      <c r="Q637">
        <v>999</v>
      </c>
      <c r="R637">
        <v>9659.929</v>
      </c>
      <c r="S637">
        <v>9659.929</v>
      </c>
    </row>
    <row r="638" spans="1:19" ht="12.75">
      <c r="A638" t="s">
        <v>56</v>
      </c>
      <c r="B638" t="s">
        <v>45</v>
      </c>
      <c r="C638" t="s">
        <v>59</v>
      </c>
      <c r="D638">
        <v>2011</v>
      </c>
      <c r="E638">
        <v>13</v>
      </c>
      <c r="F638">
        <v>1.827196</v>
      </c>
      <c r="G638">
        <v>1.827196</v>
      </c>
      <c r="H638">
        <v>86.6073</v>
      </c>
      <c r="I638">
        <v>0.0394566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3.742315</v>
      </c>
      <c r="P638">
        <v>21323.71</v>
      </c>
      <c r="Q638">
        <v>999</v>
      </c>
      <c r="R638">
        <v>10411.36</v>
      </c>
      <c r="S638">
        <v>10411.36</v>
      </c>
    </row>
    <row r="639" spans="1:19" ht="12.75">
      <c r="A639" t="s">
        <v>56</v>
      </c>
      <c r="B639" t="s">
        <v>45</v>
      </c>
      <c r="C639" t="s">
        <v>59</v>
      </c>
      <c r="D639">
        <v>2011</v>
      </c>
      <c r="E639">
        <v>14</v>
      </c>
      <c r="F639">
        <v>1.815681</v>
      </c>
      <c r="G639">
        <v>1.568775</v>
      </c>
      <c r="H639">
        <v>86.7225</v>
      </c>
      <c r="I639">
        <v>0.0401482</v>
      </c>
      <c r="J639">
        <v>-0.2983576</v>
      </c>
      <c r="K639">
        <v>-0.2679593</v>
      </c>
      <c r="L639">
        <v>-0.2469056</v>
      </c>
      <c r="M639">
        <v>-0.2258518</v>
      </c>
      <c r="N639">
        <v>-0.1954535</v>
      </c>
      <c r="O639">
        <v>3.742315</v>
      </c>
      <c r="P639">
        <v>21323.71</v>
      </c>
      <c r="Q639">
        <v>999</v>
      </c>
      <c r="R639">
        <v>10345.75</v>
      </c>
      <c r="S639">
        <v>8938.881</v>
      </c>
    </row>
    <row r="640" spans="1:19" ht="12.75">
      <c r="A640" t="s">
        <v>56</v>
      </c>
      <c r="B640" t="s">
        <v>45</v>
      </c>
      <c r="C640" t="s">
        <v>59</v>
      </c>
      <c r="D640">
        <v>2011</v>
      </c>
      <c r="E640">
        <v>15</v>
      </c>
      <c r="F640">
        <v>1.826556</v>
      </c>
      <c r="G640">
        <v>1.565333</v>
      </c>
      <c r="H640">
        <v>86.6238</v>
      </c>
      <c r="I640">
        <v>0.0399638</v>
      </c>
      <c r="J640">
        <v>-0.3149969</v>
      </c>
      <c r="K640">
        <v>-0.2847382</v>
      </c>
      <c r="L640">
        <v>-0.2612227</v>
      </c>
      <c r="M640">
        <v>-0.2428241</v>
      </c>
      <c r="N640">
        <v>-0.2125655</v>
      </c>
      <c r="O640">
        <v>3.742315</v>
      </c>
      <c r="P640">
        <v>21323.71</v>
      </c>
      <c r="Q640">
        <v>999</v>
      </c>
      <c r="R640">
        <v>10407.72</v>
      </c>
      <c r="S640">
        <v>8919.27</v>
      </c>
    </row>
    <row r="641" spans="1:19" ht="12.75">
      <c r="A641" t="s">
        <v>56</v>
      </c>
      <c r="B641" t="s">
        <v>45</v>
      </c>
      <c r="C641" t="s">
        <v>59</v>
      </c>
      <c r="D641">
        <v>2011</v>
      </c>
      <c r="E641">
        <v>16</v>
      </c>
      <c r="F641">
        <v>1.796146</v>
      </c>
      <c r="G641">
        <v>1.526572</v>
      </c>
      <c r="H641">
        <v>84.9867</v>
      </c>
      <c r="I641">
        <v>0.0399477</v>
      </c>
      <c r="J641">
        <v>-0.321618</v>
      </c>
      <c r="K641">
        <v>-0.2913715</v>
      </c>
      <c r="L641">
        <v>-0.2695739</v>
      </c>
      <c r="M641">
        <v>-0.2494743</v>
      </c>
      <c r="N641">
        <v>-0.2192279</v>
      </c>
      <c r="O641">
        <v>3.742315</v>
      </c>
      <c r="P641">
        <v>21323.71</v>
      </c>
      <c r="Q641">
        <v>999</v>
      </c>
      <c r="R641">
        <v>10234.44</v>
      </c>
      <c r="S641">
        <v>8698.406</v>
      </c>
    </row>
    <row r="642" spans="1:19" ht="12.75">
      <c r="A642" t="s">
        <v>56</v>
      </c>
      <c r="B642" t="s">
        <v>45</v>
      </c>
      <c r="C642" t="s">
        <v>59</v>
      </c>
      <c r="D642">
        <v>2011</v>
      </c>
      <c r="E642">
        <v>17</v>
      </c>
      <c r="F642">
        <v>1.656403</v>
      </c>
      <c r="G642">
        <v>1.388148</v>
      </c>
      <c r="H642">
        <v>83.1753</v>
      </c>
      <c r="I642">
        <v>0.0399773</v>
      </c>
      <c r="J642">
        <v>-0.3249018</v>
      </c>
      <c r="K642">
        <v>-0.294633</v>
      </c>
      <c r="L642">
        <v>-0.268255</v>
      </c>
      <c r="M642">
        <v>-0.2527048</v>
      </c>
      <c r="N642">
        <v>-0.222436</v>
      </c>
      <c r="O642">
        <v>3.742315</v>
      </c>
      <c r="P642">
        <v>21323.71</v>
      </c>
      <c r="Q642">
        <v>999</v>
      </c>
      <c r="R642">
        <v>9438.184</v>
      </c>
      <c r="S642">
        <v>7909.667</v>
      </c>
    </row>
    <row r="643" spans="1:19" ht="12.75">
      <c r="A643" t="s">
        <v>56</v>
      </c>
      <c r="B643" t="s">
        <v>45</v>
      </c>
      <c r="C643" t="s">
        <v>59</v>
      </c>
      <c r="D643">
        <v>2011</v>
      </c>
      <c r="E643">
        <v>18</v>
      </c>
      <c r="F643">
        <v>1.383379</v>
      </c>
      <c r="G643">
        <v>1.128119</v>
      </c>
      <c r="H643">
        <v>81.0026</v>
      </c>
      <c r="I643">
        <v>0.0406932</v>
      </c>
      <c r="J643">
        <v>-0.3074099</v>
      </c>
      <c r="K643">
        <v>-0.276599</v>
      </c>
      <c r="L643">
        <v>-0.2552595</v>
      </c>
      <c r="M643">
        <v>-0.23392</v>
      </c>
      <c r="N643">
        <v>-0.2031091</v>
      </c>
      <c r="O643">
        <v>3.742315</v>
      </c>
      <c r="P643">
        <v>21323.71</v>
      </c>
      <c r="Q643">
        <v>999</v>
      </c>
      <c r="R643">
        <v>7882.491</v>
      </c>
      <c r="S643">
        <v>6428.022</v>
      </c>
    </row>
    <row r="644" spans="1:19" ht="12.75">
      <c r="A644" t="s">
        <v>56</v>
      </c>
      <c r="B644" t="s">
        <v>45</v>
      </c>
      <c r="C644" t="s">
        <v>59</v>
      </c>
      <c r="D644">
        <v>2011</v>
      </c>
      <c r="E644">
        <v>19</v>
      </c>
      <c r="F644">
        <v>0.9584154</v>
      </c>
      <c r="G644">
        <v>1.023933</v>
      </c>
      <c r="H644">
        <v>78.202</v>
      </c>
      <c r="I644">
        <v>0.0409881</v>
      </c>
      <c r="J644">
        <v>0.0129896</v>
      </c>
      <c r="K644">
        <v>0.0440238</v>
      </c>
      <c r="L644">
        <v>0.065518</v>
      </c>
      <c r="M644">
        <v>0.0870121</v>
      </c>
      <c r="N644">
        <v>0.1180463</v>
      </c>
      <c r="O644">
        <v>3.742315</v>
      </c>
      <c r="P644">
        <v>21323.71</v>
      </c>
      <c r="Q644">
        <v>999</v>
      </c>
      <c r="R644">
        <v>5461.051</v>
      </c>
      <c r="S644">
        <v>5834.373</v>
      </c>
    </row>
    <row r="645" spans="1:19" ht="12.75">
      <c r="A645" t="s">
        <v>56</v>
      </c>
      <c r="B645" t="s">
        <v>45</v>
      </c>
      <c r="C645" t="s">
        <v>59</v>
      </c>
      <c r="D645">
        <v>2011</v>
      </c>
      <c r="E645">
        <v>20</v>
      </c>
      <c r="F645">
        <v>0.7240572</v>
      </c>
      <c r="G645">
        <v>0.7719132</v>
      </c>
      <c r="H645">
        <v>75.6485</v>
      </c>
      <c r="I645">
        <v>0.0400518</v>
      </c>
      <c r="J645">
        <v>-0.0045017</v>
      </c>
      <c r="K645">
        <v>0.0258236</v>
      </c>
      <c r="L645">
        <v>0.047856</v>
      </c>
      <c r="M645">
        <v>0.0678299</v>
      </c>
      <c r="N645">
        <v>0.0981551</v>
      </c>
      <c r="O645">
        <v>3.742315</v>
      </c>
      <c r="P645">
        <v>21323.71</v>
      </c>
      <c r="Q645">
        <v>999</v>
      </c>
      <c r="R645">
        <v>4125.678</v>
      </c>
      <c r="S645">
        <v>4398.361</v>
      </c>
    </row>
    <row r="646" spans="1:19" ht="12.75">
      <c r="A646" t="s">
        <v>56</v>
      </c>
      <c r="B646" t="s">
        <v>45</v>
      </c>
      <c r="C646" t="s">
        <v>59</v>
      </c>
      <c r="D646">
        <v>2011</v>
      </c>
      <c r="E646">
        <v>21</v>
      </c>
      <c r="F646">
        <v>0.5526389</v>
      </c>
      <c r="G646">
        <v>0.5855757</v>
      </c>
      <c r="H646">
        <v>74.584</v>
      </c>
      <c r="I646">
        <v>0.0396727</v>
      </c>
      <c r="J646">
        <v>-0.0185902</v>
      </c>
      <c r="K646">
        <v>0.011448</v>
      </c>
      <c r="L646">
        <v>0.0329368</v>
      </c>
      <c r="M646">
        <v>0.0530568</v>
      </c>
      <c r="N646">
        <v>0.0830951</v>
      </c>
      <c r="O646">
        <v>3.742315</v>
      </c>
      <c r="P646">
        <v>21323.71</v>
      </c>
      <c r="Q646">
        <v>999</v>
      </c>
      <c r="R646">
        <v>3148.937</v>
      </c>
      <c r="S646">
        <v>3336.61</v>
      </c>
    </row>
    <row r="647" spans="1:19" ht="12.75">
      <c r="A647" t="s">
        <v>56</v>
      </c>
      <c r="B647" t="s">
        <v>45</v>
      </c>
      <c r="C647" t="s">
        <v>59</v>
      </c>
      <c r="D647">
        <v>2011</v>
      </c>
      <c r="E647">
        <v>22</v>
      </c>
      <c r="F647">
        <v>0.4182341</v>
      </c>
      <c r="G647">
        <v>0.4407678</v>
      </c>
      <c r="H647">
        <v>73.4488</v>
      </c>
      <c r="I647">
        <v>0.0395387</v>
      </c>
      <c r="J647">
        <v>-0.0302555</v>
      </c>
      <c r="K647">
        <v>-0.0003187</v>
      </c>
      <c r="L647">
        <v>0.0225337</v>
      </c>
      <c r="M647">
        <v>0.0411495</v>
      </c>
      <c r="N647">
        <v>0.0710863</v>
      </c>
      <c r="O647">
        <v>3.742315</v>
      </c>
      <c r="P647">
        <v>21323.71</v>
      </c>
      <c r="Q647">
        <v>999</v>
      </c>
      <c r="R647">
        <v>2383.098</v>
      </c>
      <c r="S647">
        <v>2511.495</v>
      </c>
    </row>
    <row r="648" spans="1:19" ht="12.75">
      <c r="A648" t="s">
        <v>56</v>
      </c>
      <c r="B648" t="s">
        <v>45</v>
      </c>
      <c r="C648" t="s">
        <v>59</v>
      </c>
      <c r="D648">
        <v>2011</v>
      </c>
      <c r="E648">
        <v>23</v>
      </c>
      <c r="F648">
        <v>0.3092535</v>
      </c>
      <c r="G648">
        <v>0.3258126</v>
      </c>
      <c r="H648">
        <v>72.617</v>
      </c>
      <c r="I648">
        <v>0.0395599</v>
      </c>
      <c r="J648">
        <v>-0.0336465</v>
      </c>
      <c r="K648">
        <v>-0.0036936</v>
      </c>
      <c r="L648">
        <v>0.0165591</v>
      </c>
      <c r="M648">
        <v>0.0377969</v>
      </c>
      <c r="N648">
        <v>0.0677497</v>
      </c>
      <c r="O648">
        <v>3.742315</v>
      </c>
      <c r="P648">
        <v>21323.71</v>
      </c>
      <c r="Q648">
        <v>999</v>
      </c>
      <c r="R648">
        <v>1762.126</v>
      </c>
      <c r="S648">
        <v>1856.48</v>
      </c>
    </row>
    <row r="649" spans="1:19" ht="12.75">
      <c r="A649" t="s">
        <v>56</v>
      </c>
      <c r="B649" t="s">
        <v>45</v>
      </c>
      <c r="C649" t="s">
        <v>59</v>
      </c>
      <c r="D649">
        <v>2011</v>
      </c>
      <c r="E649">
        <v>24</v>
      </c>
      <c r="F649">
        <v>0.2535488</v>
      </c>
      <c r="G649">
        <v>0.2670444</v>
      </c>
      <c r="H649">
        <v>72.0669</v>
      </c>
      <c r="I649">
        <v>0.0396977</v>
      </c>
      <c r="J649">
        <v>-0.0391571</v>
      </c>
      <c r="K649">
        <v>-0.0090999</v>
      </c>
      <c r="L649">
        <v>0.0134956</v>
      </c>
      <c r="M649">
        <v>0.0325351</v>
      </c>
      <c r="N649">
        <v>0.0625922</v>
      </c>
      <c r="O649">
        <v>3.742315</v>
      </c>
      <c r="P649">
        <v>21323.71</v>
      </c>
      <c r="Q649">
        <v>999</v>
      </c>
      <c r="R649">
        <v>1444.721</v>
      </c>
      <c r="S649">
        <v>1521.619</v>
      </c>
    </row>
    <row r="650" spans="1:19" ht="12.75">
      <c r="A650" t="s">
        <v>56</v>
      </c>
      <c r="B650" t="s">
        <v>46</v>
      </c>
      <c r="C650" t="s">
        <v>59</v>
      </c>
      <c r="D650">
        <v>2011</v>
      </c>
      <c r="E650">
        <v>1</v>
      </c>
      <c r="F650">
        <v>0.0904254</v>
      </c>
      <c r="G650">
        <v>0.0904254</v>
      </c>
      <c r="H650">
        <v>68.7169</v>
      </c>
      <c r="I650">
        <v>0.038057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3.742315</v>
      </c>
      <c r="P650">
        <v>21323.71</v>
      </c>
      <c r="Q650">
        <v>999</v>
      </c>
      <c r="R650">
        <v>515.2437</v>
      </c>
      <c r="S650">
        <v>515.2437</v>
      </c>
    </row>
    <row r="651" spans="1:19" ht="12.75">
      <c r="A651" t="s">
        <v>56</v>
      </c>
      <c r="B651" t="s">
        <v>46</v>
      </c>
      <c r="C651" t="s">
        <v>59</v>
      </c>
      <c r="D651">
        <v>2011</v>
      </c>
      <c r="E651">
        <v>2</v>
      </c>
      <c r="F651">
        <v>0.0819936</v>
      </c>
      <c r="G651">
        <v>0.0819936</v>
      </c>
      <c r="H651">
        <v>68.2272</v>
      </c>
      <c r="I651">
        <v>0.038024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3.742315</v>
      </c>
      <c r="P651">
        <v>21323.71</v>
      </c>
      <c r="Q651">
        <v>999</v>
      </c>
      <c r="R651">
        <v>467.1992</v>
      </c>
      <c r="S651">
        <v>467.1992</v>
      </c>
    </row>
    <row r="652" spans="1:19" ht="12.75">
      <c r="A652" t="s">
        <v>56</v>
      </c>
      <c r="B652" t="s">
        <v>46</v>
      </c>
      <c r="C652" t="s">
        <v>59</v>
      </c>
      <c r="D652">
        <v>2011</v>
      </c>
      <c r="E652">
        <v>3</v>
      </c>
      <c r="F652">
        <v>0.0725233</v>
      </c>
      <c r="G652">
        <v>0.0725233</v>
      </c>
      <c r="H652">
        <v>67.7598</v>
      </c>
      <c r="I652">
        <v>0.0380325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3.742315</v>
      </c>
      <c r="P652">
        <v>21323.71</v>
      </c>
      <c r="Q652">
        <v>999</v>
      </c>
      <c r="R652">
        <v>413.2376</v>
      </c>
      <c r="S652">
        <v>413.2376</v>
      </c>
    </row>
    <row r="653" spans="1:19" ht="12.75">
      <c r="A653" t="s">
        <v>56</v>
      </c>
      <c r="B653" t="s">
        <v>46</v>
      </c>
      <c r="C653" t="s">
        <v>59</v>
      </c>
      <c r="D653">
        <v>2011</v>
      </c>
      <c r="E653">
        <v>4</v>
      </c>
      <c r="F653">
        <v>0.0693474</v>
      </c>
      <c r="G653">
        <v>0.0693474</v>
      </c>
      <c r="H653">
        <v>67.3403</v>
      </c>
      <c r="I653">
        <v>0.038052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3.742315</v>
      </c>
      <c r="P653">
        <v>21323.71</v>
      </c>
      <c r="Q653">
        <v>999</v>
      </c>
      <c r="R653">
        <v>395.1413</v>
      </c>
      <c r="S653">
        <v>395.1413</v>
      </c>
    </row>
    <row r="654" spans="1:19" ht="12.75">
      <c r="A654" t="s">
        <v>56</v>
      </c>
      <c r="B654" t="s">
        <v>46</v>
      </c>
      <c r="C654" t="s">
        <v>59</v>
      </c>
      <c r="D654">
        <v>2011</v>
      </c>
      <c r="E654">
        <v>5</v>
      </c>
      <c r="F654">
        <v>0.07609</v>
      </c>
      <c r="G654">
        <v>0.07609</v>
      </c>
      <c r="H654">
        <v>67.1576</v>
      </c>
      <c r="I654">
        <v>0.0380683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3.742315</v>
      </c>
      <c r="P654">
        <v>21323.71</v>
      </c>
      <c r="Q654">
        <v>999</v>
      </c>
      <c r="R654">
        <v>433.5608</v>
      </c>
      <c r="S654">
        <v>433.5608</v>
      </c>
    </row>
    <row r="655" spans="1:19" ht="12.75">
      <c r="A655" t="s">
        <v>56</v>
      </c>
      <c r="B655" t="s">
        <v>46</v>
      </c>
      <c r="C655" t="s">
        <v>59</v>
      </c>
      <c r="D655">
        <v>2011</v>
      </c>
      <c r="E655">
        <v>6</v>
      </c>
      <c r="F655">
        <v>0.0961135</v>
      </c>
      <c r="G655">
        <v>0.0961135</v>
      </c>
      <c r="H655">
        <v>66.8084</v>
      </c>
      <c r="I655">
        <v>0.0380761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3.742315</v>
      </c>
      <c r="P655">
        <v>21323.71</v>
      </c>
      <c r="Q655">
        <v>999</v>
      </c>
      <c r="R655">
        <v>547.6548</v>
      </c>
      <c r="S655">
        <v>547.6548</v>
      </c>
    </row>
    <row r="656" spans="1:19" ht="12.75">
      <c r="A656" t="s">
        <v>56</v>
      </c>
      <c r="B656" t="s">
        <v>46</v>
      </c>
      <c r="C656" t="s">
        <v>59</v>
      </c>
      <c r="D656">
        <v>2011</v>
      </c>
      <c r="E656">
        <v>7</v>
      </c>
      <c r="F656">
        <v>0.1484172</v>
      </c>
      <c r="G656">
        <v>0.1484172</v>
      </c>
      <c r="H656">
        <v>66.9431</v>
      </c>
      <c r="I656">
        <v>0.0380841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3.742315</v>
      </c>
      <c r="P656">
        <v>21323.71</v>
      </c>
      <c r="Q656">
        <v>999</v>
      </c>
      <c r="R656">
        <v>845.6813</v>
      </c>
      <c r="S656">
        <v>845.6813</v>
      </c>
    </row>
    <row r="657" spans="1:19" ht="12.75">
      <c r="A657" t="s">
        <v>56</v>
      </c>
      <c r="B657" t="s">
        <v>46</v>
      </c>
      <c r="C657" t="s">
        <v>59</v>
      </c>
      <c r="D657">
        <v>2011</v>
      </c>
      <c r="E657">
        <v>8</v>
      </c>
      <c r="F657">
        <v>0.26237</v>
      </c>
      <c r="G657">
        <v>0.26237</v>
      </c>
      <c r="H657">
        <v>70.9764</v>
      </c>
      <c r="I657">
        <v>0.0381049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3.742315</v>
      </c>
      <c r="P657">
        <v>21323.71</v>
      </c>
      <c r="Q657">
        <v>999</v>
      </c>
      <c r="R657">
        <v>1494.984</v>
      </c>
      <c r="S657">
        <v>1494.984</v>
      </c>
    </row>
    <row r="658" spans="1:19" ht="12.75">
      <c r="A658" t="s">
        <v>56</v>
      </c>
      <c r="B658" t="s">
        <v>46</v>
      </c>
      <c r="C658" t="s">
        <v>59</v>
      </c>
      <c r="D658">
        <v>2011</v>
      </c>
      <c r="E658">
        <v>9</v>
      </c>
      <c r="F658">
        <v>0.4539084</v>
      </c>
      <c r="G658">
        <v>0.4539084</v>
      </c>
      <c r="H658">
        <v>76.478</v>
      </c>
      <c r="I658">
        <v>0.0381739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3.742315</v>
      </c>
      <c r="P658">
        <v>21323.71</v>
      </c>
      <c r="Q658">
        <v>999</v>
      </c>
      <c r="R658">
        <v>2586.37</v>
      </c>
      <c r="S658">
        <v>2586.37</v>
      </c>
    </row>
    <row r="659" spans="1:19" ht="12.75">
      <c r="A659" t="s">
        <v>56</v>
      </c>
      <c r="B659" t="s">
        <v>46</v>
      </c>
      <c r="C659" t="s">
        <v>59</v>
      </c>
      <c r="D659">
        <v>2011</v>
      </c>
      <c r="E659">
        <v>10</v>
      </c>
      <c r="F659">
        <v>0.7399132</v>
      </c>
      <c r="G659">
        <v>0.7399132</v>
      </c>
      <c r="H659">
        <v>81.174</v>
      </c>
      <c r="I659">
        <v>0.0383056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3.742315</v>
      </c>
      <c r="P659">
        <v>21323.71</v>
      </c>
      <c r="Q659">
        <v>999</v>
      </c>
      <c r="R659">
        <v>4216.025</v>
      </c>
      <c r="S659">
        <v>4216.025</v>
      </c>
    </row>
    <row r="660" spans="1:19" ht="12.75">
      <c r="A660" t="s">
        <v>56</v>
      </c>
      <c r="B660" t="s">
        <v>46</v>
      </c>
      <c r="C660" t="s">
        <v>59</v>
      </c>
      <c r="D660">
        <v>2011</v>
      </c>
      <c r="E660">
        <v>11</v>
      </c>
      <c r="F660">
        <v>1.086187</v>
      </c>
      <c r="G660">
        <v>1.086187</v>
      </c>
      <c r="H660">
        <v>84.5902</v>
      </c>
      <c r="I660">
        <v>0.0384779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3.742315</v>
      </c>
      <c r="P660">
        <v>21323.71</v>
      </c>
      <c r="Q660">
        <v>999</v>
      </c>
      <c r="R660">
        <v>6189.093</v>
      </c>
      <c r="S660">
        <v>6189.093</v>
      </c>
    </row>
    <row r="661" spans="1:19" ht="12.75">
      <c r="A661" t="s">
        <v>56</v>
      </c>
      <c r="B661" t="s">
        <v>46</v>
      </c>
      <c r="C661" t="s">
        <v>59</v>
      </c>
      <c r="D661">
        <v>2011</v>
      </c>
      <c r="E661">
        <v>12</v>
      </c>
      <c r="F661">
        <v>1.383516</v>
      </c>
      <c r="G661">
        <v>1.383516</v>
      </c>
      <c r="H661">
        <v>84.8786</v>
      </c>
      <c r="I661">
        <v>0.038637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3.742315</v>
      </c>
      <c r="P661">
        <v>21323.71</v>
      </c>
      <c r="Q661">
        <v>999</v>
      </c>
      <c r="R661">
        <v>7883.276</v>
      </c>
      <c r="S661">
        <v>7883.276</v>
      </c>
    </row>
    <row r="662" spans="1:19" ht="12.75">
      <c r="A662" t="s">
        <v>56</v>
      </c>
      <c r="B662" t="s">
        <v>46</v>
      </c>
      <c r="C662" t="s">
        <v>59</v>
      </c>
      <c r="D662">
        <v>2011</v>
      </c>
      <c r="E662">
        <v>13</v>
      </c>
      <c r="F662">
        <v>1.585682</v>
      </c>
      <c r="G662">
        <v>1.585682</v>
      </c>
      <c r="H662">
        <v>84.1342</v>
      </c>
      <c r="I662">
        <v>0.0387515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3.742315</v>
      </c>
      <c r="P662">
        <v>21323.71</v>
      </c>
      <c r="Q662">
        <v>999</v>
      </c>
      <c r="R662">
        <v>9035.218</v>
      </c>
      <c r="S662">
        <v>9035.218</v>
      </c>
    </row>
    <row r="663" spans="1:19" ht="12.75">
      <c r="A663" t="s">
        <v>56</v>
      </c>
      <c r="B663" t="s">
        <v>46</v>
      </c>
      <c r="C663" t="s">
        <v>59</v>
      </c>
      <c r="D663">
        <v>2011</v>
      </c>
      <c r="E663">
        <v>14</v>
      </c>
      <c r="F663">
        <v>1.592871</v>
      </c>
      <c r="G663">
        <v>1.366524</v>
      </c>
      <c r="H663">
        <v>83.6212</v>
      </c>
      <c r="I663">
        <v>0.0394366</v>
      </c>
      <c r="J663">
        <v>-0.2768863</v>
      </c>
      <c r="K663">
        <v>-0.2470268</v>
      </c>
      <c r="L663">
        <v>-0.2263463</v>
      </c>
      <c r="M663">
        <v>-0.2056657</v>
      </c>
      <c r="N663">
        <v>-0.1758062</v>
      </c>
      <c r="O663">
        <v>3.742315</v>
      </c>
      <c r="P663">
        <v>21323.71</v>
      </c>
      <c r="Q663">
        <v>999</v>
      </c>
      <c r="R663">
        <v>9076.178</v>
      </c>
      <c r="S663">
        <v>7786.457</v>
      </c>
    </row>
    <row r="664" spans="1:19" ht="12.75">
      <c r="A664" t="s">
        <v>56</v>
      </c>
      <c r="B664" t="s">
        <v>46</v>
      </c>
      <c r="C664" t="s">
        <v>59</v>
      </c>
      <c r="D664">
        <v>2011</v>
      </c>
      <c r="E664">
        <v>15</v>
      </c>
      <c r="F664">
        <v>1.610195</v>
      </c>
      <c r="G664">
        <v>1.370859</v>
      </c>
      <c r="H664">
        <v>83.1303</v>
      </c>
      <c r="I664">
        <v>0.039302</v>
      </c>
      <c r="J664">
        <v>-0.2915711</v>
      </c>
      <c r="K664">
        <v>-0.2618136</v>
      </c>
      <c r="L664">
        <v>-0.2393357</v>
      </c>
      <c r="M664">
        <v>-0.2205935</v>
      </c>
      <c r="N664">
        <v>-0.190836</v>
      </c>
      <c r="O664">
        <v>3.742315</v>
      </c>
      <c r="P664">
        <v>21323.71</v>
      </c>
      <c r="Q664">
        <v>999</v>
      </c>
      <c r="R664">
        <v>9174.891</v>
      </c>
      <c r="S664">
        <v>7811.156</v>
      </c>
    </row>
    <row r="665" spans="1:19" ht="12.75">
      <c r="A665" t="s">
        <v>56</v>
      </c>
      <c r="B665" t="s">
        <v>46</v>
      </c>
      <c r="C665" t="s">
        <v>59</v>
      </c>
      <c r="D665">
        <v>2011</v>
      </c>
      <c r="E665">
        <v>16</v>
      </c>
      <c r="F665">
        <v>1.593736</v>
      </c>
      <c r="G665">
        <v>1.345963</v>
      </c>
      <c r="H665">
        <v>82.5922</v>
      </c>
      <c r="I665">
        <v>0.0393235</v>
      </c>
      <c r="J665">
        <v>-0.2989844</v>
      </c>
      <c r="K665">
        <v>-0.2692105</v>
      </c>
      <c r="L665">
        <v>-0.2477725</v>
      </c>
      <c r="M665">
        <v>-0.227968</v>
      </c>
      <c r="N665">
        <v>-0.1981942</v>
      </c>
      <c r="O665">
        <v>3.742315</v>
      </c>
      <c r="P665">
        <v>21323.71</v>
      </c>
      <c r="Q665">
        <v>999</v>
      </c>
      <c r="R665">
        <v>9081.105</v>
      </c>
      <c r="S665">
        <v>7669.298</v>
      </c>
    </row>
    <row r="666" spans="1:19" ht="12.75">
      <c r="A666" t="s">
        <v>56</v>
      </c>
      <c r="B666" t="s">
        <v>46</v>
      </c>
      <c r="C666" t="s">
        <v>59</v>
      </c>
      <c r="D666">
        <v>2011</v>
      </c>
      <c r="E666">
        <v>17</v>
      </c>
      <c r="F666">
        <v>1.475774</v>
      </c>
      <c r="G666">
        <v>1.22853</v>
      </c>
      <c r="H666">
        <v>80.9296</v>
      </c>
      <c r="I666">
        <v>0.0393656</v>
      </c>
      <c r="J666">
        <v>-0.3031566</v>
      </c>
      <c r="K666">
        <v>-0.2733508</v>
      </c>
      <c r="L666">
        <v>-0.2472434</v>
      </c>
      <c r="M666">
        <v>-0.2320641</v>
      </c>
      <c r="N666">
        <v>-0.2022584</v>
      </c>
      <c r="O666">
        <v>3.742315</v>
      </c>
      <c r="P666">
        <v>21323.71</v>
      </c>
      <c r="Q666">
        <v>999</v>
      </c>
      <c r="R666">
        <v>8408.958</v>
      </c>
      <c r="S666">
        <v>7000.165</v>
      </c>
    </row>
    <row r="667" spans="1:19" ht="12.75">
      <c r="A667" t="s">
        <v>56</v>
      </c>
      <c r="B667" t="s">
        <v>46</v>
      </c>
      <c r="C667" t="s">
        <v>59</v>
      </c>
      <c r="D667">
        <v>2011</v>
      </c>
      <c r="E667">
        <v>18</v>
      </c>
      <c r="F667">
        <v>1.233253</v>
      </c>
      <c r="G667">
        <v>0.998284</v>
      </c>
      <c r="H667">
        <v>78.3025</v>
      </c>
      <c r="I667">
        <v>0.0398684</v>
      </c>
      <c r="J667">
        <v>-0.2860628</v>
      </c>
      <c r="K667">
        <v>-0.2558764</v>
      </c>
      <c r="L667">
        <v>-0.2349694</v>
      </c>
      <c r="M667">
        <v>-0.2140624</v>
      </c>
      <c r="N667">
        <v>-0.1838759</v>
      </c>
      <c r="O667">
        <v>3.742315</v>
      </c>
      <c r="P667">
        <v>21323.71</v>
      </c>
      <c r="Q667">
        <v>999</v>
      </c>
      <c r="R667">
        <v>7027.078</v>
      </c>
      <c r="S667">
        <v>5688.222</v>
      </c>
    </row>
    <row r="668" spans="1:19" ht="12.75">
      <c r="A668" t="s">
        <v>56</v>
      </c>
      <c r="B668" t="s">
        <v>46</v>
      </c>
      <c r="C668" t="s">
        <v>59</v>
      </c>
      <c r="D668">
        <v>2011</v>
      </c>
      <c r="E668">
        <v>19</v>
      </c>
      <c r="F668">
        <v>0.8564998</v>
      </c>
      <c r="G668">
        <v>0.9215271</v>
      </c>
      <c r="H668">
        <v>75.826</v>
      </c>
      <c r="I668">
        <v>0.0403335</v>
      </c>
      <c r="J668">
        <v>0.0133379</v>
      </c>
      <c r="K668">
        <v>0.0438765</v>
      </c>
      <c r="L668">
        <v>0.0650274</v>
      </c>
      <c r="M668">
        <v>0.0861782</v>
      </c>
      <c r="N668">
        <v>0.1167168</v>
      </c>
      <c r="O668">
        <v>3.742315</v>
      </c>
      <c r="P668">
        <v>21323.71</v>
      </c>
      <c r="Q668">
        <v>999</v>
      </c>
      <c r="R668">
        <v>4880.336</v>
      </c>
      <c r="S668">
        <v>5250.862</v>
      </c>
    </row>
    <row r="669" spans="1:19" ht="12.75">
      <c r="A669" t="s">
        <v>56</v>
      </c>
      <c r="B669" t="s">
        <v>46</v>
      </c>
      <c r="C669" t="s">
        <v>59</v>
      </c>
      <c r="D669">
        <v>2011</v>
      </c>
      <c r="E669">
        <v>20</v>
      </c>
      <c r="F669">
        <v>0.6458157</v>
      </c>
      <c r="G669">
        <v>0.6926221</v>
      </c>
      <c r="H669">
        <v>73.3641</v>
      </c>
      <c r="I669">
        <v>0.0394215</v>
      </c>
      <c r="J669">
        <v>-0.0051628</v>
      </c>
      <c r="K669">
        <v>0.0246852</v>
      </c>
      <c r="L669">
        <v>0.0468065</v>
      </c>
      <c r="M669">
        <v>0.0660305</v>
      </c>
      <c r="N669">
        <v>0.0958785</v>
      </c>
      <c r="O669">
        <v>3.742315</v>
      </c>
      <c r="P669">
        <v>21323.71</v>
      </c>
      <c r="Q669">
        <v>999</v>
      </c>
      <c r="R669">
        <v>3679.858</v>
      </c>
      <c r="S669">
        <v>3946.561</v>
      </c>
    </row>
    <row r="670" spans="1:19" ht="12.75">
      <c r="A670" t="s">
        <v>56</v>
      </c>
      <c r="B670" t="s">
        <v>46</v>
      </c>
      <c r="C670" t="s">
        <v>59</v>
      </c>
      <c r="D670">
        <v>2011</v>
      </c>
      <c r="E670">
        <v>21</v>
      </c>
      <c r="F670">
        <v>0.489449</v>
      </c>
      <c r="G670">
        <v>0.5215951</v>
      </c>
      <c r="H670">
        <v>71.6012</v>
      </c>
      <c r="I670">
        <v>0.0390192</v>
      </c>
      <c r="J670">
        <v>-0.0185223</v>
      </c>
      <c r="K670">
        <v>0.0110211</v>
      </c>
      <c r="L670">
        <v>0.0321461</v>
      </c>
      <c r="M670">
        <v>0.0519445</v>
      </c>
      <c r="N670">
        <v>0.0814879</v>
      </c>
      <c r="O670">
        <v>3.742315</v>
      </c>
      <c r="P670">
        <v>21323.71</v>
      </c>
      <c r="Q670">
        <v>999</v>
      </c>
      <c r="R670">
        <v>2788.88</v>
      </c>
      <c r="S670">
        <v>2972.049</v>
      </c>
    </row>
    <row r="671" spans="1:19" ht="12.75">
      <c r="A671" t="s">
        <v>56</v>
      </c>
      <c r="B671" t="s">
        <v>46</v>
      </c>
      <c r="C671" t="s">
        <v>59</v>
      </c>
      <c r="D671">
        <v>2011</v>
      </c>
      <c r="E671">
        <v>22</v>
      </c>
      <c r="F671">
        <v>0.3674054</v>
      </c>
      <c r="G671">
        <v>0.3892632</v>
      </c>
      <c r="H671">
        <v>70.7619</v>
      </c>
      <c r="I671">
        <v>0.038849</v>
      </c>
      <c r="J671">
        <v>-0.0295261</v>
      </c>
      <c r="K671">
        <v>-0.0001115</v>
      </c>
      <c r="L671">
        <v>0.0218578</v>
      </c>
      <c r="M671">
        <v>0.0406334</v>
      </c>
      <c r="N671">
        <v>0.070048</v>
      </c>
      <c r="O671">
        <v>3.742315</v>
      </c>
      <c r="P671">
        <v>21323.71</v>
      </c>
      <c r="Q671">
        <v>999</v>
      </c>
      <c r="R671">
        <v>2093.476</v>
      </c>
      <c r="S671">
        <v>2218.021</v>
      </c>
    </row>
    <row r="672" spans="1:19" ht="12.75">
      <c r="A672" t="s">
        <v>56</v>
      </c>
      <c r="B672" t="s">
        <v>46</v>
      </c>
      <c r="C672" t="s">
        <v>59</v>
      </c>
      <c r="D672">
        <v>2011</v>
      </c>
      <c r="E672">
        <v>23</v>
      </c>
      <c r="F672">
        <v>0.2711684</v>
      </c>
      <c r="G672">
        <v>0.2865379</v>
      </c>
      <c r="H672">
        <v>69.6829</v>
      </c>
      <c r="I672">
        <v>0.0387908</v>
      </c>
      <c r="J672">
        <v>-0.0342858</v>
      </c>
      <c r="K672">
        <v>-0.0049152</v>
      </c>
      <c r="L672">
        <v>0.0153694</v>
      </c>
      <c r="M672">
        <v>0.0357686</v>
      </c>
      <c r="N672">
        <v>0.0651392</v>
      </c>
      <c r="O672">
        <v>3.742315</v>
      </c>
      <c r="P672">
        <v>21323.71</v>
      </c>
      <c r="Q672">
        <v>999</v>
      </c>
      <c r="R672">
        <v>1545.118</v>
      </c>
      <c r="S672">
        <v>1632.693</v>
      </c>
    </row>
    <row r="673" spans="1:19" ht="12.75">
      <c r="A673" t="s">
        <v>56</v>
      </c>
      <c r="B673" t="s">
        <v>46</v>
      </c>
      <c r="C673" t="s">
        <v>59</v>
      </c>
      <c r="D673">
        <v>2011</v>
      </c>
      <c r="E673">
        <v>24</v>
      </c>
      <c r="F673">
        <v>0.2227915</v>
      </c>
      <c r="G673">
        <v>0.2348427</v>
      </c>
      <c r="H673">
        <v>69.311</v>
      </c>
      <c r="I673">
        <v>0.0387998</v>
      </c>
      <c r="J673">
        <v>-0.0393605</v>
      </c>
      <c r="K673">
        <v>-0.0099832</v>
      </c>
      <c r="L673">
        <v>0.0120512</v>
      </c>
      <c r="M673">
        <v>0.0307101</v>
      </c>
      <c r="N673">
        <v>0.0600874</v>
      </c>
      <c r="O673">
        <v>3.742315</v>
      </c>
      <c r="P673">
        <v>21323.71</v>
      </c>
      <c r="Q673">
        <v>999</v>
      </c>
      <c r="R673">
        <v>1269.466</v>
      </c>
      <c r="S673">
        <v>1338.133</v>
      </c>
    </row>
    <row r="674" spans="1:19" ht="12.75">
      <c r="A674" t="s">
        <v>57</v>
      </c>
      <c r="B674" t="s">
        <v>45</v>
      </c>
      <c r="C674" t="s">
        <v>12</v>
      </c>
      <c r="D674">
        <v>2011</v>
      </c>
      <c r="E674">
        <v>1</v>
      </c>
      <c r="F674">
        <v>0.1746784</v>
      </c>
      <c r="G674">
        <v>0.1746784</v>
      </c>
      <c r="H674">
        <v>72.4141</v>
      </c>
      <c r="I674">
        <v>0.0468004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3.795576</v>
      </c>
      <c r="P674">
        <v>33454.21</v>
      </c>
      <c r="Q674">
        <v>8</v>
      </c>
      <c r="R674">
        <v>1539.616</v>
      </c>
      <c r="S674">
        <v>1539.616</v>
      </c>
    </row>
    <row r="675" spans="1:19" ht="12.75">
      <c r="A675" t="s">
        <v>57</v>
      </c>
      <c r="B675" t="s">
        <v>45</v>
      </c>
      <c r="C675" t="s">
        <v>12</v>
      </c>
      <c r="D675">
        <v>2011</v>
      </c>
      <c r="E675">
        <v>2</v>
      </c>
      <c r="F675">
        <v>0.18185</v>
      </c>
      <c r="G675">
        <v>0.18185</v>
      </c>
      <c r="H675">
        <v>72.1316</v>
      </c>
      <c r="I675">
        <v>0.0486763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3.795576</v>
      </c>
      <c r="P675">
        <v>33454.21</v>
      </c>
      <c r="Q675">
        <v>8</v>
      </c>
      <c r="R675">
        <v>1602.826</v>
      </c>
      <c r="S675">
        <v>1602.826</v>
      </c>
    </row>
    <row r="676" spans="1:19" ht="12.75">
      <c r="A676" t="s">
        <v>57</v>
      </c>
      <c r="B676" t="s">
        <v>45</v>
      </c>
      <c r="C676" t="s">
        <v>12</v>
      </c>
      <c r="D676">
        <v>2011</v>
      </c>
      <c r="E676">
        <v>3</v>
      </c>
      <c r="F676">
        <v>0.185811</v>
      </c>
      <c r="G676">
        <v>0.185811</v>
      </c>
      <c r="H676">
        <v>71.6328</v>
      </c>
      <c r="I676">
        <v>0.0508882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3.795576</v>
      </c>
      <c r="P676">
        <v>33454.21</v>
      </c>
      <c r="Q676">
        <v>8</v>
      </c>
      <c r="R676">
        <v>1637.738</v>
      </c>
      <c r="S676">
        <v>1637.738</v>
      </c>
    </row>
    <row r="677" spans="1:19" ht="12.75">
      <c r="A677" t="s">
        <v>57</v>
      </c>
      <c r="B677" t="s">
        <v>45</v>
      </c>
      <c r="C677" t="s">
        <v>12</v>
      </c>
      <c r="D677">
        <v>2011</v>
      </c>
      <c r="E677">
        <v>4</v>
      </c>
      <c r="F677">
        <v>0.1684277</v>
      </c>
      <c r="G677">
        <v>0.1684277</v>
      </c>
      <c r="H677">
        <v>71.2151</v>
      </c>
      <c r="I677">
        <v>0.052491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3.795576</v>
      </c>
      <c r="P677">
        <v>33454.21</v>
      </c>
      <c r="Q677">
        <v>8</v>
      </c>
      <c r="R677">
        <v>1484.522</v>
      </c>
      <c r="S677">
        <v>1484.522</v>
      </c>
    </row>
    <row r="678" spans="1:19" ht="12.75">
      <c r="A678" t="s">
        <v>57</v>
      </c>
      <c r="B678" t="s">
        <v>45</v>
      </c>
      <c r="C678" t="s">
        <v>12</v>
      </c>
      <c r="D678">
        <v>2011</v>
      </c>
      <c r="E678">
        <v>5</v>
      </c>
      <c r="F678">
        <v>0.1589157</v>
      </c>
      <c r="G678">
        <v>0.1589157</v>
      </c>
      <c r="H678">
        <v>71.3867</v>
      </c>
      <c r="I678">
        <v>0.0541213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3.795576</v>
      </c>
      <c r="P678">
        <v>33454.21</v>
      </c>
      <c r="Q678">
        <v>8</v>
      </c>
      <c r="R678">
        <v>1400.683</v>
      </c>
      <c r="S678">
        <v>1400.683</v>
      </c>
    </row>
    <row r="679" spans="1:19" ht="12.75">
      <c r="A679" t="s">
        <v>57</v>
      </c>
      <c r="B679" t="s">
        <v>45</v>
      </c>
      <c r="C679" t="s">
        <v>12</v>
      </c>
      <c r="D679">
        <v>2011</v>
      </c>
      <c r="E679">
        <v>6</v>
      </c>
      <c r="F679">
        <v>0.2070706</v>
      </c>
      <c r="G679">
        <v>0.2070706</v>
      </c>
      <c r="H679">
        <v>71.7758</v>
      </c>
      <c r="I679">
        <v>0.0554847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3.795576</v>
      </c>
      <c r="P679">
        <v>33454.21</v>
      </c>
      <c r="Q679">
        <v>8</v>
      </c>
      <c r="R679">
        <v>1825.121</v>
      </c>
      <c r="S679">
        <v>1825.121</v>
      </c>
    </row>
    <row r="680" spans="1:19" ht="12.75">
      <c r="A680" t="s">
        <v>57</v>
      </c>
      <c r="B680" t="s">
        <v>45</v>
      </c>
      <c r="C680" t="s">
        <v>12</v>
      </c>
      <c r="D680">
        <v>2011</v>
      </c>
      <c r="E680">
        <v>7</v>
      </c>
      <c r="F680">
        <v>0.3169416</v>
      </c>
      <c r="G680">
        <v>0.3169416</v>
      </c>
      <c r="H680">
        <v>71.5194</v>
      </c>
      <c r="I680">
        <v>0.0572209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3.795576</v>
      </c>
      <c r="P680">
        <v>33454.21</v>
      </c>
      <c r="Q680">
        <v>8</v>
      </c>
      <c r="R680">
        <v>2793.524</v>
      </c>
      <c r="S680">
        <v>2793.524</v>
      </c>
    </row>
    <row r="681" spans="1:19" ht="12.75">
      <c r="A681" t="s">
        <v>57</v>
      </c>
      <c r="B681" t="s">
        <v>45</v>
      </c>
      <c r="C681" t="s">
        <v>12</v>
      </c>
      <c r="D681">
        <v>2011</v>
      </c>
      <c r="E681">
        <v>8</v>
      </c>
      <c r="F681">
        <v>0.4970243</v>
      </c>
      <c r="G681">
        <v>0.4970243</v>
      </c>
      <c r="H681">
        <v>74.1936</v>
      </c>
      <c r="I681">
        <v>0.0586468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3.795576</v>
      </c>
      <c r="P681">
        <v>33454.21</v>
      </c>
      <c r="Q681">
        <v>8</v>
      </c>
      <c r="R681">
        <v>4380.772</v>
      </c>
      <c r="S681">
        <v>4380.772</v>
      </c>
    </row>
    <row r="682" spans="1:19" ht="12.75">
      <c r="A682" t="s">
        <v>57</v>
      </c>
      <c r="B682" t="s">
        <v>45</v>
      </c>
      <c r="C682" t="s">
        <v>12</v>
      </c>
      <c r="D682">
        <v>2011</v>
      </c>
      <c r="E682">
        <v>9</v>
      </c>
      <c r="F682">
        <v>0.7790751</v>
      </c>
      <c r="G682">
        <v>0.7790751</v>
      </c>
      <c r="H682">
        <v>77.9985</v>
      </c>
      <c r="I682">
        <v>0.0607426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3.795576</v>
      </c>
      <c r="P682">
        <v>33454.21</v>
      </c>
      <c r="Q682">
        <v>8</v>
      </c>
      <c r="R682">
        <v>6866.768</v>
      </c>
      <c r="S682">
        <v>6866.768</v>
      </c>
    </row>
    <row r="683" spans="1:19" ht="12.75">
      <c r="A683" t="s">
        <v>57</v>
      </c>
      <c r="B683" t="s">
        <v>45</v>
      </c>
      <c r="C683" t="s">
        <v>12</v>
      </c>
      <c r="D683">
        <v>2011</v>
      </c>
      <c r="E683">
        <v>10</v>
      </c>
      <c r="F683">
        <v>1.110669</v>
      </c>
      <c r="G683">
        <v>1.110669</v>
      </c>
      <c r="H683">
        <v>83.1449</v>
      </c>
      <c r="I683">
        <v>0.0642482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3.795576</v>
      </c>
      <c r="P683">
        <v>33454.21</v>
      </c>
      <c r="Q683">
        <v>8</v>
      </c>
      <c r="R683">
        <v>9789.438</v>
      </c>
      <c r="S683">
        <v>9789.438</v>
      </c>
    </row>
    <row r="684" spans="1:19" ht="12.75">
      <c r="A684" t="s">
        <v>57</v>
      </c>
      <c r="B684" t="s">
        <v>45</v>
      </c>
      <c r="C684" t="s">
        <v>12</v>
      </c>
      <c r="D684">
        <v>2011</v>
      </c>
      <c r="E684">
        <v>11</v>
      </c>
      <c r="F684">
        <v>1.447503</v>
      </c>
      <c r="G684">
        <v>1.447503</v>
      </c>
      <c r="H684">
        <v>85.1387</v>
      </c>
      <c r="I684">
        <v>0.064203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3.795576</v>
      </c>
      <c r="P684">
        <v>33454.21</v>
      </c>
      <c r="Q684">
        <v>8</v>
      </c>
      <c r="R684">
        <v>12758.29</v>
      </c>
      <c r="S684">
        <v>12758.29</v>
      </c>
    </row>
    <row r="685" spans="1:19" ht="12.75">
      <c r="A685" t="s">
        <v>57</v>
      </c>
      <c r="B685" t="s">
        <v>45</v>
      </c>
      <c r="C685" t="s">
        <v>12</v>
      </c>
      <c r="D685">
        <v>2011</v>
      </c>
      <c r="E685">
        <v>12</v>
      </c>
      <c r="F685">
        <v>1.77791</v>
      </c>
      <c r="G685">
        <v>1.77791</v>
      </c>
      <c r="H685">
        <v>87.893</v>
      </c>
      <c r="I685">
        <v>0.0654697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3.795576</v>
      </c>
      <c r="P685">
        <v>33454.21</v>
      </c>
      <c r="Q685">
        <v>8</v>
      </c>
      <c r="R685">
        <v>15670.5</v>
      </c>
      <c r="S685">
        <v>15670.5</v>
      </c>
    </row>
    <row r="686" spans="1:19" ht="12.75">
      <c r="A686" t="s">
        <v>57</v>
      </c>
      <c r="B686" t="s">
        <v>45</v>
      </c>
      <c r="C686" t="s">
        <v>12</v>
      </c>
      <c r="D686">
        <v>2011</v>
      </c>
      <c r="E686">
        <v>13</v>
      </c>
      <c r="F686">
        <v>2.077759</v>
      </c>
      <c r="G686">
        <v>2.077759</v>
      </c>
      <c r="H686">
        <v>86.5078</v>
      </c>
      <c r="I686">
        <v>0.0640387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3.795576</v>
      </c>
      <c r="P686">
        <v>33454.21</v>
      </c>
      <c r="Q686">
        <v>8</v>
      </c>
      <c r="R686">
        <v>18313.37</v>
      </c>
      <c r="S686">
        <v>18313.37</v>
      </c>
    </row>
    <row r="687" spans="1:19" ht="12.75">
      <c r="A687" t="s">
        <v>57</v>
      </c>
      <c r="B687" t="s">
        <v>45</v>
      </c>
      <c r="C687" t="s">
        <v>12</v>
      </c>
      <c r="D687">
        <v>2011</v>
      </c>
      <c r="E687">
        <v>14</v>
      </c>
      <c r="F687">
        <v>2.03769</v>
      </c>
      <c r="G687">
        <v>1.637958</v>
      </c>
      <c r="H687">
        <v>84.6454</v>
      </c>
      <c r="I687">
        <v>0.0613684</v>
      </c>
      <c r="J687">
        <v>-0.4783789</v>
      </c>
      <c r="K687">
        <v>-0.4319137</v>
      </c>
      <c r="L687">
        <v>-0.3997321</v>
      </c>
      <c r="M687">
        <v>-0.3675505</v>
      </c>
      <c r="N687">
        <v>-0.3210853</v>
      </c>
      <c r="O687">
        <v>3.795576</v>
      </c>
      <c r="P687">
        <v>33454.21</v>
      </c>
      <c r="Q687">
        <v>8</v>
      </c>
      <c r="R687">
        <v>17960.2</v>
      </c>
      <c r="S687">
        <v>14436.96</v>
      </c>
    </row>
    <row r="688" spans="1:19" ht="12.75">
      <c r="A688" t="s">
        <v>57</v>
      </c>
      <c r="B688" t="s">
        <v>45</v>
      </c>
      <c r="C688" t="s">
        <v>12</v>
      </c>
      <c r="D688">
        <v>2011</v>
      </c>
      <c r="E688">
        <v>15</v>
      </c>
      <c r="F688">
        <v>1.919324</v>
      </c>
      <c r="G688">
        <v>1.505733</v>
      </c>
      <c r="H688">
        <v>84.4425</v>
      </c>
      <c r="I688">
        <v>0.0584975</v>
      </c>
      <c r="J688">
        <v>-0.4895541</v>
      </c>
      <c r="K688">
        <v>-0.4452626</v>
      </c>
      <c r="L688">
        <v>-0.413591</v>
      </c>
      <c r="M688">
        <v>-0.3839104</v>
      </c>
      <c r="N688">
        <v>-0.339619</v>
      </c>
      <c r="O688">
        <v>3.795576</v>
      </c>
      <c r="P688">
        <v>33454.21</v>
      </c>
      <c r="Q688">
        <v>8</v>
      </c>
      <c r="R688">
        <v>16916.92</v>
      </c>
      <c r="S688">
        <v>13271.53</v>
      </c>
    </row>
    <row r="689" spans="1:19" ht="12.75">
      <c r="A689" t="s">
        <v>57</v>
      </c>
      <c r="B689" t="s">
        <v>45</v>
      </c>
      <c r="C689" t="s">
        <v>12</v>
      </c>
      <c r="D689">
        <v>2011</v>
      </c>
      <c r="E689">
        <v>16</v>
      </c>
      <c r="F689">
        <v>1.798465</v>
      </c>
      <c r="G689">
        <v>1.37376</v>
      </c>
      <c r="H689">
        <v>84.741</v>
      </c>
      <c r="I689">
        <v>0.0574947</v>
      </c>
      <c r="J689">
        <v>-0.4991415</v>
      </c>
      <c r="K689">
        <v>-0.4556093</v>
      </c>
      <c r="L689">
        <v>-0.4247049</v>
      </c>
      <c r="M689">
        <v>-0.3953088</v>
      </c>
      <c r="N689">
        <v>-0.3517766</v>
      </c>
      <c r="O689">
        <v>3.795576</v>
      </c>
      <c r="P689">
        <v>33454.21</v>
      </c>
      <c r="Q689">
        <v>8</v>
      </c>
      <c r="R689">
        <v>15851.67</v>
      </c>
      <c r="S689">
        <v>12108.32</v>
      </c>
    </row>
    <row r="690" spans="1:19" ht="12.75">
      <c r="A690" t="s">
        <v>57</v>
      </c>
      <c r="B690" t="s">
        <v>45</v>
      </c>
      <c r="C690" t="s">
        <v>12</v>
      </c>
      <c r="D690">
        <v>2011</v>
      </c>
      <c r="E690">
        <v>17</v>
      </c>
      <c r="F690">
        <v>1.625624</v>
      </c>
      <c r="G690">
        <v>1.2067</v>
      </c>
      <c r="H690">
        <v>83.0014</v>
      </c>
      <c r="I690">
        <v>0.0556095</v>
      </c>
      <c r="J690">
        <v>-0.5045812</v>
      </c>
      <c r="K690">
        <v>-0.4624763</v>
      </c>
      <c r="L690">
        <v>-0.4189243</v>
      </c>
      <c r="M690">
        <v>-0.404153</v>
      </c>
      <c r="N690">
        <v>-0.3620482</v>
      </c>
      <c r="O690">
        <v>3.795576</v>
      </c>
      <c r="P690">
        <v>33454.21</v>
      </c>
      <c r="Q690">
        <v>8</v>
      </c>
      <c r="R690">
        <v>14328.25</v>
      </c>
      <c r="S690">
        <v>10635.85</v>
      </c>
    </row>
    <row r="691" spans="1:19" ht="12.75">
      <c r="A691" t="s">
        <v>57</v>
      </c>
      <c r="B691" t="s">
        <v>45</v>
      </c>
      <c r="C691" t="s">
        <v>12</v>
      </c>
      <c r="D691">
        <v>2011</v>
      </c>
      <c r="E691">
        <v>18</v>
      </c>
      <c r="F691">
        <v>1.379663</v>
      </c>
      <c r="G691">
        <v>0.9960541</v>
      </c>
      <c r="H691">
        <v>81.4296</v>
      </c>
      <c r="I691">
        <v>0.054666</v>
      </c>
      <c r="J691">
        <v>-0.4536664</v>
      </c>
      <c r="K691">
        <v>-0.4122759</v>
      </c>
      <c r="L691">
        <v>-0.383609</v>
      </c>
      <c r="M691">
        <v>-0.3549421</v>
      </c>
      <c r="N691">
        <v>-0.3135516</v>
      </c>
      <c r="O691">
        <v>3.795576</v>
      </c>
      <c r="P691">
        <v>33454.21</v>
      </c>
      <c r="Q691">
        <v>8</v>
      </c>
      <c r="R691">
        <v>12160.35</v>
      </c>
      <c r="S691">
        <v>8779.221</v>
      </c>
    </row>
    <row r="692" spans="1:19" ht="12.75">
      <c r="A692" t="s">
        <v>57</v>
      </c>
      <c r="B692" t="s">
        <v>45</v>
      </c>
      <c r="C692" t="s">
        <v>12</v>
      </c>
      <c r="D692">
        <v>2011</v>
      </c>
      <c r="E692">
        <v>19</v>
      </c>
      <c r="F692">
        <v>0.9446344</v>
      </c>
      <c r="G692">
        <v>1.119816</v>
      </c>
      <c r="H692">
        <v>79.3084</v>
      </c>
      <c r="I692">
        <v>0.0533011</v>
      </c>
      <c r="J692">
        <v>0.1068733</v>
      </c>
      <c r="K692">
        <v>0.1472303</v>
      </c>
      <c r="L692">
        <v>0.1751814</v>
      </c>
      <c r="M692">
        <v>0.2031326</v>
      </c>
      <c r="N692">
        <v>0.2434896</v>
      </c>
      <c r="O692">
        <v>3.795576</v>
      </c>
      <c r="P692">
        <v>33454.21</v>
      </c>
      <c r="Q692">
        <v>8</v>
      </c>
      <c r="R692">
        <v>8326.008</v>
      </c>
      <c r="S692">
        <v>9870.057</v>
      </c>
    </row>
    <row r="693" spans="1:19" ht="12.75">
      <c r="A693" t="s">
        <v>57</v>
      </c>
      <c r="B693" t="s">
        <v>45</v>
      </c>
      <c r="C693" t="s">
        <v>12</v>
      </c>
      <c r="D693">
        <v>2011</v>
      </c>
      <c r="E693">
        <v>20</v>
      </c>
      <c r="F693">
        <v>0.7239609</v>
      </c>
      <c r="G693">
        <v>0.843098</v>
      </c>
      <c r="H693">
        <v>76.8649</v>
      </c>
      <c r="I693">
        <v>0.0529907</v>
      </c>
      <c r="J693">
        <v>0.0459667</v>
      </c>
      <c r="K693">
        <v>0.0860886</v>
      </c>
      <c r="L693">
        <v>0.1191372</v>
      </c>
      <c r="M693">
        <v>0.1416654</v>
      </c>
      <c r="N693">
        <v>0.1817873</v>
      </c>
      <c r="O693">
        <v>3.795576</v>
      </c>
      <c r="P693">
        <v>33454.21</v>
      </c>
      <c r="Q693">
        <v>8</v>
      </c>
      <c r="R693">
        <v>6380.991</v>
      </c>
      <c r="S693">
        <v>7431.066</v>
      </c>
    </row>
    <row r="694" spans="1:19" ht="12.75">
      <c r="A694" t="s">
        <v>57</v>
      </c>
      <c r="B694" t="s">
        <v>45</v>
      </c>
      <c r="C694" t="s">
        <v>12</v>
      </c>
      <c r="D694">
        <v>2011</v>
      </c>
      <c r="E694">
        <v>21</v>
      </c>
      <c r="F694">
        <v>0.5050876</v>
      </c>
      <c r="G694">
        <v>0.5819222</v>
      </c>
      <c r="H694">
        <v>76.28</v>
      </c>
      <c r="I694">
        <v>0.0526727</v>
      </c>
      <c r="J694">
        <v>0.0061106</v>
      </c>
      <c r="K694">
        <v>0.0459918</v>
      </c>
      <c r="L694">
        <v>0.0768346</v>
      </c>
      <c r="M694">
        <v>0.1012349</v>
      </c>
      <c r="N694">
        <v>0.1411161</v>
      </c>
      <c r="O694">
        <v>3.795576</v>
      </c>
      <c r="P694">
        <v>33454.21</v>
      </c>
      <c r="Q694">
        <v>8</v>
      </c>
      <c r="R694">
        <v>4451.842</v>
      </c>
      <c r="S694">
        <v>5129.062</v>
      </c>
    </row>
    <row r="695" spans="1:19" ht="12.75">
      <c r="A695" t="s">
        <v>57</v>
      </c>
      <c r="B695" t="s">
        <v>45</v>
      </c>
      <c r="C695" t="s">
        <v>12</v>
      </c>
      <c r="D695">
        <v>2011</v>
      </c>
      <c r="E695">
        <v>22</v>
      </c>
      <c r="F695">
        <v>0.3610983</v>
      </c>
      <c r="G695">
        <v>0.4109471</v>
      </c>
      <c r="H695">
        <v>75.1304</v>
      </c>
      <c r="I695">
        <v>0.0531259</v>
      </c>
      <c r="J695">
        <v>-0.0218488</v>
      </c>
      <c r="K695">
        <v>0.0183755</v>
      </c>
      <c r="L695">
        <v>0.0498488</v>
      </c>
      <c r="M695">
        <v>0.0740939</v>
      </c>
      <c r="N695">
        <v>0.1143182</v>
      </c>
      <c r="O695">
        <v>3.795576</v>
      </c>
      <c r="P695">
        <v>33454.21</v>
      </c>
      <c r="Q695">
        <v>8</v>
      </c>
      <c r="R695">
        <v>3182.721</v>
      </c>
      <c r="S695">
        <v>3622.088</v>
      </c>
    </row>
    <row r="696" spans="1:19" ht="12.75">
      <c r="A696" t="s">
        <v>57</v>
      </c>
      <c r="B696" t="s">
        <v>45</v>
      </c>
      <c r="C696" t="s">
        <v>12</v>
      </c>
      <c r="D696">
        <v>2011</v>
      </c>
      <c r="E696">
        <v>23</v>
      </c>
      <c r="F696">
        <v>0.2851328</v>
      </c>
      <c r="G696">
        <v>0.3190163</v>
      </c>
      <c r="H696">
        <v>74.04</v>
      </c>
      <c r="I696">
        <v>0.0535634</v>
      </c>
      <c r="J696">
        <v>-0.0353317</v>
      </c>
      <c r="K696">
        <v>0.0052238</v>
      </c>
      <c r="L696">
        <v>0.0338835</v>
      </c>
      <c r="M696">
        <v>0.0614012</v>
      </c>
      <c r="N696">
        <v>0.1019567</v>
      </c>
      <c r="O696">
        <v>3.795576</v>
      </c>
      <c r="P696">
        <v>33454.21</v>
      </c>
      <c r="Q696">
        <v>8</v>
      </c>
      <c r="R696">
        <v>2513.161</v>
      </c>
      <c r="S696">
        <v>2811.81</v>
      </c>
    </row>
    <row r="697" spans="1:19" ht="12.75">
      <c r="A697" t="s">
        <v>57</v>
      </c>
      <c r="B697" t="s">
        <v>45</v>
      </c>
      <c r="C697" t="s">
        <v>12</v>
      </c>
      <c r="D697">
        <v>2011</v>
      </c>
      <c r="E697">
        <v>24</v>
      </c>
      <c r="F697">
        <v>0.2485791</v>
      </c>
      <c r="G697">
        <v>0.2747993</v>
      </c>
      <c r="H697">
        <v>73.1099</v>
      </c>
      <c r="I697">
        <v>0.0544382</v>
      </c>
      <c r="J697">
        <v>-0.0470913</v>
      </c>
      <c r="K697">
        <v>-0.0058734</v>
      </c>
      <c r="L697">
        <v>0.0262202</v>
      </c>
      <c r="M697">
        <v>0.0512214</v>
      </c>
      <c r="N697">
        <v>0.0924394</v>
      </c>
      <c r="O697">
        <v>3.795576</v>
      </c>
      <c r="P697">
        <v>33454.21</v>
      </c>
      <c r="Q697">
        <v>8</v>
      </c>
      <c r="R697">
        <v>2190.976</v>
      </c>
      <c r="S697">
        <v>2422.081</v>
      </c>
    </row>
    <row r="698" spans="1:19" ht="12.75">
      <c r="A698" t="s">
        <v>57</v>
      </c>
      <c r="B698" t="s">
        <v>46</v>
      </c>
      <c r="C698" t="s">
        <v>12</v>
      </c>
      <c r="D698">
        <v>2011</v>
      </c>
      <c r="E698">
        <v>1</v>
      </c>
      <c r="F698">
        <v>0.1917924</v>
      </c>
      <c r="G698">
        <v>0.1917924</v>
      </c>
      <c r="H698">
        <v>70.2058</v>
      </c>
      <c r="I698">
        <v>0.053587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3.795576</v>
      </c>
      <c r="P698">
        <v>33454.21</v>
      </c>
      <c r="Q698">
        <v>8</v>
      </c>
      <c r="R698">
        <v>1690.459</v>
      </c>
      <c r="S698">
        <v>1690.459</v>
      </c>
    </row>
    <row r="699" spans="1:19" ht="12.75">
      <c r="A699" t="s">
        <v>57</v>
      </c>
      <c r="B699" t="s">
        <v>46</v>
      </c>
      <c r="C699" t="s">
        <v>12</v>
      </c>
      <c r="D699">
        <v>2011</v>
      </c>
      <c r="E699">
        <v>2</v>
      </c>
      <c r="F699">
        <v>0.196798</v>
      </c>
      <c r="G699">
        <v>0.196798</v>
      </c>
      <c r="H699">
        <v>69.2159</v>
      </c>
      <c r="I699">
        <v>0.0543202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3.795576</v>
      </c>
      <c r="P699">
        <v>33454.21</v>
      </c>
      <c r="Q699">
        <v>8</v>
      </c>
      <c r="R699">
        <v>1734.577</v>
      </c>
      <c r="S699">
        <v>1734.577</v>
      </c>
    </row>
    <row r="700" spans="1:19" ht="12.75">
      <c r="A700" t="s">
        <v>57</v>
      </c>
      <c r="B700" t="s">
        <v>46</v>
      </c>
      <c r="C700" t="s">
        <v>12</v>
      </c>
      <c r="D700">
        <v>2011</v>
      </c>
      <c r="E700">
        <v>3</v>
      </c>
      <c r="F700">
        <v>0.197117</v>
      </c>
      <c r="G700">
        <v>0.197117</v>
      </c>
      <c r="H700">
        <v>68.7938</v>
      </c>
      <c r="I700">
        <v>0.054598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3.795576</v>
      </c>
      <c r="P700">
        <v>33454.21</v>
      </c>
      <c r="Q700">
        <v>8</v>
      </c>
      <c r="R700">
        <v>1737.39</v>
      </c>
      <c r="S700">
        <v>1737.39</v>
      </c>
    </row>
    <row r="701" spans="1:19" ht="12.75">
      <c r="A701" t="s">
        <v>57</v>
      </c>
      <c r="B701" t="s">
        <v>46</v>
      </c>
      <c r="C701" t="s">
        <v>12</v>
      </c>
      <c r="D701">
        <v>2011</v>
      </c>
      <c r="E701">
        <v>4</v>
      </c>
      <c r="F701">
        <v>0.1750608</v>
      </c>
      <c r="G701">
        <v>0.1750608</v>
      </c>
      <c r="H701">
        <v>69.3003</v>
      </c>
      <c r="I701">
        <v>0.0541478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3.795576</v>
      </c>
      <c r="P701">
        <v>33454.21</v>
      </c>
      <c r="Q701">
        <v>8</v>
      </c>
      <c r="R701">
        <v>1542.986</v>
      </c>
      <c r="S701">
        <v>1542.986</v>
      </c>
    </row>
    <row r="702" spans="1:19" ht="12.75">
      <c r="A702" t="s">
        <v>57</v>
      </c>
      <c r="B702" t="s">
        <v>46</v>
      </c>
      <c r="C702" t="s">
        <v>12</v>
      </c>
      <c r="D702">
        <v>2011</v>
      </c>
      <c r="E702">
        <v>5</v>
      </c>
      <c r="F702">
        <v>0.161297</v>
      </c>
      <c r="G702">
        <v>0.161297</v>
      </c>
      <c r="H702">
        <v>68.8961</v>
      </c>
      <c r="I702">
        <v>0.0535639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3.795576</v>
      </c>
      <c r="P702">
        <v>33454.21</v>
      </c>
      <c r="Q702">
        <v>8</v>
      </c>
      <c r="R702">
        <v>1421.672</v>
      </c>
      <c r="S702">
        <v>1421.672</v>
      </c>
    </row>
    <row r="703" spans="1:19" ht="12.75">
      <c r="A703" t="s">
        <v>57</v>
      </c>
      <c r="B703" t="s">
        <v>46</v>
      </c>
      <c r="C703" t="s">
        <v>12</v>
      </c>
      <c r="D703">
        <v>2011</v>
      </c>
      <c r="E703">
        <v>6</v>
      </c>
      <c r="F703">
        <v>0.2032899</v>
      </c>
      <c r="G703">
        <v>0.2032899</v>
      </c>
      <c r="H703">
        <v>68.376</v>
      </c>
      <c r="I703">
        <v>0.0527178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3.795576</v>
      </c>
      <c r="P703">
        <v>33454.21</v>
      </c>
      <c r="Q703">
        <v>8</v>
      </c>
      <c r="R703">
        <v>1791.798</v>
      </c>
      <c r="S703">
        <v>1791.798</v>
      </c>
    </row>
    <row r="704" spans="1:19" ht="12.75">
      <c r="A704" t="s">
        <v>57</v>
      </c>
      <c r="B704" t="s">
        <v>46</v>
      </c>
      <c r="C704" t="s">
        <v>12</v>
      </c>
      <c r="D704">
        <v>2011</v>
      </c>
      <c r="E704">
        <v>7</v>
      </c>
      <c r="F704">
        <v>0.2993197</v>
      </c>
      <c r="G704">
        <v>0.2993197</v>
      </c>
      <c r="H704">
        <v>68.6094</v>
      </c>
      <c r="I704">
        <v>0.0530999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3.795576</v>
      </c>
      <c r="P704">
        <v>33454.21</v>
      </c>
      <c r="Q704">
        <v>8</v>
      </c>
      <c r="R704">
        <v>2638.204</v>
      </c>
      <c r="S704">
        <v>2638.204</v>
      </c>
    </row>
    <row r="705" spans="1:19" ht="12.75">
      <c r="A705" t="s">
        <v>57</v>
      </c>
      <c r="B705" t="s">
        <v>46</v>
      </c>
      <c r="C705" t="s">
        <v>12</v>
      </c>
      <c r="D705">
        <v>2011</v>
      </c>
      <c r="E705">
        <v>8</v>
      </c>
      <c r="F705">
        <v>0.4487602</v>
      </c>
      <c r="G705">
        <v>0.4487602</v>
      </c>
      <c r="H705">
        <v>70.2488</v>
      </c>
      <c r="I705">
        <v>0.0515045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3.795576</v>
      </c>
      <c r="P705">
        <v>33454.21</v>
      </c>
      <c r="Q705">
        <v>8</v>
      </c>
      <c r="R705">
        <v>3955.373</v>
      </c>
      <c r="S705">
        <v>3955.373</v>
      </c>
    </row>
    <row r="706" spans="1:19" ht="12.75">
      <c r="A706" t="s">
        <v>57</v>
      </c>
      <c r="B706" t="s">
        <v>46</v>
      </c>
      <c r="C706" t="s">
        <v>12</v>
      </c>
      <c r="D706">
        <v>2011</v>
      </c>
      <c r="E706">
        <v>9</v>
      </c>
      <c r="F706">
        <v>0.6743881</v>
      </c>
      <c r="G706">
        <v>0.6743881</v>
      </c>
      <c r="H706">
        <v>75.5227</v>
      </c>
      <c r="I706">
        <v>0.0516114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3.795576</v>
      </c>
      <c r="P706">
        <v>33454.21</v>
      </c>
      <c r="Q706">
        <v>8</v>
      </c>
      <c r="R706">
        <v>5944.057</v>
      </c>
      <c r="S706">
        <v>5944.057</v>
      </c>
    </row>
    <row r="707" spans="1:19" ht="12.75">
      <c r="A707" t="s">
        <v>57</v>
      </c>
      <c r="B707" t="s">
        <v>46</v>
      </c>
      <c r="C707" t="s">
        <v>12</v>
      </c>
      <c r="D707">
        <v>2011</v>
      </c>
      <c r="E707">
        <v>10</v>
      </c>
      <c r="F707">
        <v>0.9360207</v>
      </c>
      <c r="G707">
        <v>0.9360207</v>
      </c>
      <c r="H707">
        <v>78.6695</v>
      </c>
      <c r="I707">
        <v>0.0510676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3.795576</v>
      </c>
      <c r="P707">
        <v>33454.21</v>
      </c>
      <c r="Q707">
        <v>8</v>
      </c>
      <c r="R707">
        <v>8250.086</v>
      </c>
      <c r="S707">
        <v>8250.086</v>
      </c>
    </row>
    <row r="708" spans="1:19" ht="12.75">
      <c r="A708" t="s">
        <v>57</v>
      </c>
      <c r="B708" t="s">
        <v>46</v>
      </c>
      <c r="C708" t="s">
        <v>12</v>
      </c>
      <c r="D708">
        <v>2011</v>
      </c>
      <c r="E708">
        <v>11</v>
      </c>
      <c r="F708">
        <v>1.202657</v>
      </c>
      <c r="G708">
        <v>1.202657</v>
      </c>
      <c r="H708">
        <v>83.1736</v>
      </c>
      <c r="I708">
        <v>0.0502533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3.795576</v>
      </c>
      <c r="P708">
        <v>33454.21</v>
      </c>
      <c r="Q708">
        <v>8</v>
      </c>
      <c r="R708">
        <v>10600.22</v>
      </c>
      <c r="S708">
        <v>10600.22</v>
      </c>
    </row>
    <row r="709" spans="1:19" ht="12.75">
      <c r="A709" t="s">
        <v>57</v>
      </c>
      <c r="B709" t="s">
        <v>46</v>
      </c>
      <c r="C709" t="s">
        <v>12</v>
      </c>
      <c r="D709">
        <v>2011</v>
      </c>
      <c r="E709">
        <v>12</v>
      </c>
      <c r="F709">
        <v>1.461877</v>
      </c>
      <c r="G709">
        <v>1.461877</v>
      </c>
      <c r="H709">
        <v>84.3799</v>
      </c>
      <c r="I709">
        <v>0.0495638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3.795576</v>
      </c>
      <c r="P709">
        <v>33454.21</v>
      </c>
      <c r="Q709">
        <v>8</v>
      </c>
      <c r="R709">
        <v>12884.98</v>
      </c>
      <c r="S709">
        <v>12884.98</v>
      </c>
    </row>
    <row r="710" spans="1:19" ht="12.75">
      <c r="A710" t="s">
        <v>57</v>
      </c>
      <c r="B710" t="s">
        <v>46</v>
      </c>
      <c r="C710" t="s">
        <v>12</v>
      </c>
      <c r="D710">
        <v>2011</v>
      </c>
      <c r="E710">
        <v>13</v>
      </c>
      <c r="F710">
        <v>1.695868</v>
      </c>
      <c r="G710">
        <v>1.695868</v>
      </c>
      <c r="H710">
        <v>83.8186</v>
      </c>
      <c r="I710">
        <v>0.0485037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3.795576</v>
      </c>
      <c r="P710">
        <v>33454.21</v>
      </c>
      <c r="Q710">
        <v>8</v>
      </c>
      <c r="R710">
        <v>14947.38</v>
      </c>
      <c r="S710">
        <v>14947.38</v>
      </c>
    </row>
    <row r="711" spans="1:19" ht="12.75">
      <c r="A711" t="s">
        <v>57</v>
      </c>
      <c r="B711" t="s">
        <v>46</v>
      </c>
      <c r="C711" t="s">
        <v>12</v>
      </c>
      <c r="D711">
        <v>2011</v>
      </c>
      <c r="E711">
        <v>14</v>
      </c>
      <c r="F711">
        <v>1.720432</v>
      </c>
      <c r="G711">
        <v>1.357318</v>
      </c>
      <c r="H711">
        <v>83.5521</v>
      </c>
      <c r="I711">
        <v>0.0485457</v>
      </c>
      <c r="J711">
        <v>-0.4253286</v>
      </c>
      <c r="K711">
        <v>-0.3885721</v>
      </c>
      <c r="L711">
        <v>-0.3631147</v>
      </c>
      <c r="M711">
        <v>-0.3376573</v>
      </c>
      <c r="N711">
        <v>-0.3009009</v>
      </c>
      <c r="O711">
        <v>3.795576</v>
      </c>
      <c r="P711">
        <v>33454.21</v>
      </c>
      <c r="Q711">
        <v>8</v>
      </c>
      <c r="R711">
        <v>15163.89</v>
      </c>
      <c r="S711">
        <v>11963.4</v>
      </c>
    </row>
    <row r="712" spans="1:19" ht="12.75">
      <c r="A712" t="s">
        <v>57</v>
      </c>
      <c r="B712" t="s">
        <v>46</v>
      </c>
      <c r="C712" t="s">
        <v>12</v>
      </c>
      <c r="D712">
        <v>2011</v>
      </c>
      <c r="E712">
        <v>15</v>
      </c>
      <c r="F712">
        <v>1.650926</v>
      </c>
      <c r="G712">
        <v>1.273912</v>
      </c>
      <c r="H712">
        <v>82.2064</v>
      </c>
      <c r="I712">
        <v>0.0473794</v>
      </c>
      <c r="J712">
        <v>-0.4391859</v>
      </c>
      <c r="K712">
        <v>-0.4033125</v>
      </c>
      <c r="L712">
        <v>-0.377014</v>
      </c>
      <c r="M712">
        <v>-0.3536209</v>
      </c>
      <c r="N712">
        <v>-0.3177476</v>
      </c>
      <c r="O712">
        <v>3.795576</v>
      </c>
      <c r="P712">
        <v>33454.21</v>
      </c>
      <c r="Q712">
        <v>8</v>
      </c>
      <c r="R712">
        <v>14551.26</v>
      </c>
      <c r="S712">
        <v>11228.26</v>
      </c>
    </row>
    <row r="713" spans="1:19" ht="12.75">
      <c r="A713" t="s">
        <v>57</v>
      </c>
      <c r="B713" t="s">
        <v>46</v>
      </c>
      <c r="C713" t="s">
        <v>12</v>
      </c>
      <c r="D713">
        <v>2011</v>
      </c>
      <c r="E713">
        <v>16</v>
      </c>
      <c r="F713">
        <v>1.565653</v>
      </c>
      <c r="G713">
        <v>1.178451</v>
      </c>
      <c r="H713">
        <v>81.5947</v>
      </c>
      <c r="I713">
        <v>0.0464617</v>
      </c>
      <c r="J713">
        <v>-0.4475514</v>
      </c>
      <c r="K713">
        <v>-0.4123729</v>
      </c>
      <c r="L713">
        <v>-0.3872026</v>
      </c>
      <c r="M713">
        <v>-0.3636438</v>
      </c>
      <c r="N713">
        <v>-0.3284653</v>
      </c>
      <c r="O713">
        <v>3.795576</v>
      </c>
      <c r="P713">
        <v>33454.21</v>
      </c>
      <c r="Q713">
        <v>8</v>
      </c>
      <c r="R713">
        <v>13799.67</v>
      </c>
      <c r="S713">
        <v>10386.86</v>
      </c>
    </row>
    <row r="714" spans="1:19" ht="12.75">
      <c r="A714" t="s">
        <v>57</v>
      </c>
      <c r="B714" t="s">
        <v>46</v>
      </c>
      <c r="C714" t="s">
        <v>12</v>
      </c>
      <c r="D714">
        <v>2011</v>
      </c>
      <c r="E714">
        <v>17</v>
      </c>
      <c r="F714">
        <v>1.421288</v>
      </c>
      <c r="G714">
        <v>1.040663</v>
      </c>
      <c r="H714">
        <v>80.6653</v>
      </c>
      <c r="I714">
        <v>0.045402</v>
      </c>
      <c r="J714">
        <v>-0.4525123</v>
      </c>
      <c r="K714">
        <v>-0.4181361</v>
      </c>
      <c r="L714">
        <v>-0.3806248</v>
      </c>
      <c r="M714">
        <v>-0.3705184</v>
      </c>
      <c r="N714">
        <v>-0.3361423</v>
      </c>
      <c r="O714">
        <v>3.795576</v>
      </c>
      <c r="P714">
        <v>33454.21</v>
      </c>
      <c r="Q714">
        <v>8</v>
      </c>
      <c r="R714">
        <v>12527.23</v>
      </c>
      <c r="S714">
        <v>9172.401</v>
      </c>
    </row>
    <row r="715" spans="1:19" ht="12.75">
      <c r="A715" t="s">
        <v>57</v>
      </c>
      <c r="B715" t="s">
        <v>46</v>
      </c>
      <c r="C715" t="s">
        <v>12</v>
      </c>
      <c r="D715">
        <v>2011</v>
      </c>
      <c r="E715">
        <v>18</v>
      </c>
      <c r="F715">
        <v>1.198583</v>
      </c>
      <c r="G715">
        <v>0.8527467</v>
      </c>
      <c r="H715">
        <v>78.6394</v>
      </c>
      <c r="I715">
        <v>0.0447469</v>
      </c>
      <c r="J715">
        <v>-0.4031813</v>
      </c>
      <c r="K715">
        <v>-0.3693011</v>
      </c>
      <c r="L715">
        <v>-0.3458358</v>
      </c>
      <c r="M715">
        <v>-0.3223705</v>
      </c>
      <c r="N715">
        <v>-0.2884903</v>
      </c>
      <c r="O715">
        <v>3.795576</v>
      </c>
      <c r="P715">
        <v>33454.21</v>
      </c>
      <c r="Q715">
        <v>8</v>
      </c>
      <c r="R715">
        <v>10564.31</v>
      </c>
      <c r="S715">
        <v>7516.11</v>
      </c>
    </row>
    <row r="716" spans="1:19" ht="12.75">
      <c r="A716" t="s">
        <v>57</v>
      </c>
      <c r="B716" t="s">
        <v>46</v>
      </c>
      <c r="C716" t="s">
        <v>12</v>
      </c>
      <c r="D716">
        <v>2011</v>
      </c>
      <c r="E716">
        <v>19</v>
      </c>
      <c r="F716">
        <v>0.8254793</v>
      </c>
      <c r="G716">
        <v>0.9923791</v>
      </c>
      <c r="H716">
        <v>75.9654</v>
      </c>
      <c r="I716">
        <v>0.0442953</v>
      </c>
      <c r="J716">
        <v>0.1101331</v>
      </c>
      <c r="K716">
        <v>0.1436713</v>
      </c>
      <c r="L716">
        <v>0.1668998</v>
      </c>
      <c r="M716">
        <v>0.1901283</v>
      </c>
      <c r="N716">
        <v>0.2236665</v>
      </c>
      <c r="O716">
        <v>3.795576</v>
      </c>
      <c r="P716">
        <v>33454.21</v>
      </c>
      <c r="Q716">
        <v>8</v>
      </c>
      <c r="R716">
        <v>7275.775</v>
      </c>
      <c r="S716">
        <v>8746.83</v>
      </c>
    </row>
    <row r="717" spans="1:19" ht="12.75">
      <c r="A717" t="s">
        <v>57</v>
      </c>
      <c r="B717" t="s">
        <v>46</v>
      </c>
      <c r="C717" t="s">
        <v>12</v>
      </c>
      <c r="D717">
        <v>2011</v>
      </c>
      <c r="E717">
        <v>20</v>
      </c>
      <c r="F717">
        <v>0.6262037</v>
      </c>
      <c r="G717">
        <v>0.7390294</v>
      </c>
      <c r="H717">
        <v>73.0439</v>
      </c>
      <c r="I717">
        <v>0.043845</v>
      </c>
      <c r="J717">
        <v>0.0506188</v>
      </c>
      <c r="K717">
        <v>0.083816</v>
      </c>
      <c r="L717">
        <v>0.1128257</v>
      </c>
      <c r="M717">
        <v>0.1298007</v>
      </c>
      <c r="N717">
        <v>0.162998</v>
      </c>
      <c r="O717">
        <v>3.795576</v>
      </c>
      <c r="P717">
        <v>33454.21</v>
      </c>
      <c r="Q717">
        <v>8</v>
      </c>
      <c r="R717">
        <v>5519.36</v>
      </c>
      <c r="S717">
        <v>6513.805</v>
      </c>
    </row>
    <row r="718" spans="1:19" ht="12.75">
      <c r="A718" t="s">
        <v>57</v>
      </c>
      <c r="B718" t="s">
        <v>46</v>
      </c>
      <c r="C718" t="s">
        <v>12</v>
      </c>
      <c r="D718">
        <v>2011</v>
      </c>
      <c r="E718">
        <v>21</v>
      </c>
      <c r="F718">
        <v>0.4381632</v>
      </c>
      <c r="G718">
        <v>0.5117811</v>
      </c>
      <c r="H718">
        <v>71.7238</v>
      </c>
      <c r="I718">
        <v>0.0434638</v>
      </c>
      <c r="J718">
        <v>0.0150851</v>
      </c>
      <c r="K718">
        <v>0.0479938</v>
      </c>
      <c r="L718">
        <v>0.0736179</v>
      </c>
      <c r="M718">
        <v>0.0935787</v>
      </c>
      <c r="N718">
        <v>0.1264874</v>
      </c>
      <c r="O718">
        <v>3.795576</v>
      </c>
      <c r="P718">
        <v>33454.21</v>
      </c>
      <c r="Q718">
        <v>8</v>
      </c>
      <c r="R718">
        <v>3861.971</v>
      </c>
      <c r="S718">
        <v>4510.839</v>
      </c>
    </row>
    <row r="719" spans="1:19" ht="12.75">
      <c r="A719" t="s">
        <v>57</v>
      </c>
      <c r="B719" t="s">
        <v>46</v>
      </c>
      <c r="C719" t="s">
        <v>12</v>
      </c>
      <c r="D719">
        <v>2011</v>
      </c>
      <c r="E719">
        <v>22</v>
      </c>
      <c r="F719">
        <v>0.3143653</v>
      </c>
      <c r="G719">
        <v>0.3632028</v>
      </c>
      <c r="H719">
        <v>70.6795</v>
      </c>
      <c r="I719">
        <v>0.0436933</v>
      </c>
      <c r="J719">
        <v>-0.0099046</v>
      </c>
      <c r="K719">
        <v>0.0231778</v>
      </c>
      <c r="L719">
        <v>0.0488375</v>
      </c>
      <c r="M719">
        <v>0.0690035</v>
      </c>
      <c r="N719">
        <v>0.1020859</v>
      </c>
      <c r="O719">
        <v>3.795576</v>
      </c>
      <c r="P719">
        <v>33454.21</v>
      </c>
      <c r="Q719">
        <v>8</v>
      </c>
      <c r="R719">
        <v>2770.816</v>
      </c>
      <c r="S719">
        <v>3201.27</v>
      </c>
    </row>
    <row r="720" spans="1:19" ht="12.75">
      <c r="A720" t="s">
        <v>57</v>
      </c>
      <c r="B720" t="s">
        <v>46</v>
      </c>
      <c r="C720" t="s">
        <v>12</v>
      </c>
      <c r="D720">
        <v>2011</v>
      </c>
      <c r="E720">
        <v>23</v>
      </c>
      <c r="F720">
        <v>0.2460296</v>
      </c>
      <c r="G720">
        <v>0.2792183</v>
      </c>
      <c r="H720">
        <v>69.9021</v>
      </c>
      <c r="I720">
        <v>0.0443845</v>
      </c>
      <c r="J720">
        <v>-0.0244985</v>
      </c>
      <c r="K720">
        <v>0.0091073</v>
      </c>
      <c r="L720">
        <v>0.0331888</v>
      </c>
      <c r="M720">
        <v>0.0556578</v>
      </c>
      <c r="N720">
        <v>0.0892635</v>
      </c>
      <c r="O720">
        <v>3.795576</v>
      </c>
      <c r="P720">
        <v>33454.21</v>
      </c>
      <c r="Q720">
        <v>8</v>
      </c>
      <c r="R720">
        <v>2168.505</v>
      </c>
      <c r="S720">
        <v>2461.031</v>
      </c>
    </row>
    <row r="721" spans="1:19" ht="12.75">
      <c r="A721" t="s">
        <v>57</v>
      </c>
      <c r="B721" t="s">
        <v>46</v>
      </c>
      <c r="C721" t="s">
        <v>12</v>
      </c>
      <c r="D721">
        <v>2011</v>
      </c>
      <c r="E721">
        <v>24</v>
      </c>
      <c r="F721">
        <v>0.2131783</v>
      </c>
      <c r="G721">
        <v>0.2385721</v>
      </c>
      <c r="H721">
        <v>69.2867</v>
      </c>
      <c r="I721">
        <v>0.0448382</v>
      </c>
      <c r="J721">
        <v>-0.035563</v>
      </c>
      <c r="K721">
        <v>-0.0016137</v>
      </c>
      <c r="L721">
        <v>0.0253938</v>
      </c>
      <c r="M721">
        <v>0.0454126</v>
      </c>
      <c r="N721">
        <v>0.0793619</v>
      </c>
      <c r="O721">
        <v>3.795576</v>
      </c>
      <c r="P721">
        <v>33454.21</v>
      </c>
      <c r="Q721">
        <v>8</v>
      </c>
      <c r="R721">
        <v>1878.953</v>
      </c>
      <c r="S721">
        <v>2102.774</v>
      </c>
    </row>
    <row r="722" spans="1:19" ht="12.75">
      <c r="A722" t="s">
        <v>57</v>
      </c>
      <c r="B722" t="s">
        <v>45</v>
      </c>
      <c r="C722" t="s">
        <v>11</v>
      </c>
      <c r="D722">
        <v>2011</v>
      </c>
      <c r="E722">
        <v>1</v>
      </c>
      <c r="F722">
        <v>0.1410859</v>
      </c>
      <c r="G722">
        <v>0.1410859</v>
      </c>
      <c r="H722">
        <v>70.536</v>
      </c>
      <c r="I722">
        <v>0.0381605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3.795576</v>
      </c>
      <c r="P722">
        <v>33454.21</v>
      </c>
      <c r="Q722">
        <v>7</v>
      </c>
      <c r="R722">
        <v>1243.531</v>
      </c>
      <c r="S722">
        <v>1243.531</v>
      </c>
    </row>
    <row r="723" spans="1:19" ht="12.75">
      <c r="A723" t="s">
        <v>57</v>
      </c>
      <c r="B723" t="s">
        <v>45</v>
      </c>
      <c r="C723" t="s">
        <v>11</v>
      </c>
      <c r="D723">
        <v>2011</v>
      </c>
      <c r="E723">
        <v>2</v>
      </c>
      <c r="F723">
        <v>0.1486273</v>
      </c>
      <c r="G723">
        <v>0.1486273</v>
      </c>
      <c r="H723">
        <v>70.0767</v>
      </c>
      <c r="I723">
        <v>0.0392242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3.795576</v>
      </c>
      <c r="P723">
        <v>33454.21</v>
      </c>
      <c r="Q723">
        <v>7</v>
      </c>
      <c r="R723">
        <v>1310.001</v>
      </c>
      <c r="S723">
        <v>1310.001</v>
      </c>
    </row>
    <row r="724" spans="1:19" ht="12.75">
      <c r="A724" t="s">
        <v>57</v>
      </c>
      <c r="B724" t="s">
        <v>45</v>
      </c>
      <c r="C724" t="s">
        <v>11</v>
      </c>
      <c r="D724">
        <v>2011</v>
      </c>
      <c r="E724">
        <v>3</v>
      </c>
      <c r="F724">
        <v>0.1547149</v>
      </c>
      <c r="G724">
        <v>0.1547149</v>
      </c>
      <c r="H724">
        <v>69.7217</v>
      </c>
      <c r="I724">
        <v>0.0404731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3.795576</v>
      </c>
      <c r="P724">
        <v>33454.21</v>
      </c>
      <c r="Q724">
        <v>7</v>
      </c>
      <c r="R724">
        <v>1363.657</v>
      </c>
      <c r="S724">
        <v>1363.657</v>
      </c>
    </row>
    <row r="725" spans="1:19" ht="12.75">
      <c r="A725" t="s">
        <v>57</v>
      </c>
      <c r="B725" t="s">
        <v>45</v>
      </c>
      <c r="C725" t="s">
        <v>11</v>
      </c>
      <c r="D725">
        <v>2011</v>
      </c>
      <c r="E725">
        <v>4</v>
      </c>
      <c r="F725">
        <v>0.1455511</v>
      </c>
      <c r="G725">
        <v>0.1455511</v>
      </c>
      <c r="H725">
        <v>69.4061</v>
      </c>
      <c r="I725">
        <v>0.0419237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3.795576</v>
      </c>
      <c r="P725">
        <v>33454.21</v>
      </c>
      <c r="Q725">
        <v>7</v>
      </c>
      <c r="R725">
        <v>1282.887</v>
      </c>
      <c r="S725">
        <v>1282.887</v>
      </c>
    </row>
    <row r="726" spans="1:19" ht="12.75">
      <c r="A726" t="s">
        <v>57</v>
      </c>
      <c r="B726" t="s">
        <v>45</v>
      </c>
      <c r="C726" t="s">
        <v>11</v>
      </c>
      <c r="D726">
        <v>2011</v>
      </c>
      <c r="E726">
        <v>5</v>
      </c>
      <c r="F726">
        <v>0.1414564</v>
      </c>
      <c r="G726">
        <v>0.1414564</v>
      </c>
      <c r="H726">
        <v>69.1512</v>
      </c>
      <c r="I726">
        <v>0.0435467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3.795576</v>
      </c>
      <c r="P726">
        <v>33454.21</v>
      </c>
      <c r="Q726">
        <v>7</v>
      </c>
      <c r="R726">
        <v>1246.797</v>
      </c>
      <c r="S726">
        <v>1246.797</v>
      </c>
    </row>
    <row r="727" spans="1:19" ht="12.75">
      <c r="A727" t="s">
        <v>57</v>
      </c>
      <c r="B727" t="s">
        <v>45</v>
      </c>
      <c r="C727" t="s">
        <v>11</v>
      </c>
      <c r="D727">
        <v>2011</v>
      </c>
      <c r="E727">
        <v>6</v>
      </c>
      <c r="F727">
        <v>0.1818046</v>
      </c>
      <c r="G727">
        <v>0.1818046</v>
      </c>
      <c r="H727">
        <v>69.363</v>
      </c>
      <c r="I727">
        <v>0.0452308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3.795576</v>
      </c>
      <c r="P727">
        <v>33454.21</v>
      </c>
      <c r="Q727">
        <v>7</v>
      </c>
      <c r="R727">
        <v>1602.426</v>
      </c>
      <c r="S727">
        <v>1602.426</v>
      </c>
    </row>
    <row r="728" spans="1:19" ht="12.75">
      <c r="A728" t="s">
        <v>57</v>
      </c>
      <c r="B728" t="s">
        <v>45</v>
      </c>
      <c r="C728" t="s">
        <v>11</v>
      </c>
      <c r="D728">
        <v>2011</v>
      </c>
      <c r="E728">
        <v>7</v>
      </c>
      <c r="F728">
        <v>0.2702991</v>
      </c>
      <c r="G728">
        <v>0.2702991</v>
      </c>
      <c r="H728">
        <v>70.7308</v>
      </c>
      <c r="I728">
        <v>0.0474131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3.795576</v>
      </c>
      <c r="P728">
        <v>33454.21</v>
      </c>
      <c r="Q728">
        <v>7</v>
      </c>
      <c r="R728">
        <v>2382.416</v>
      </c>
      <c r="S728">
        <v>2382.416</v>
      </c>
    </row>
    <row r="729" spans="1:19" ht="12.75">
      <c r="A729" t="s">
        <v>57</v>
      </c>
      <c r="B729" t="s">
        <v>45</v>
      </c>
      <c r="C729" t="s">
        <v>11</v>
      </c>
      <c r="D729">
        <v>2011</v>
      </c>
      <c r="E729">
        <v>8</v>
      </c>
      <c r="F729">
        <v>0.41261</v>
      </c>
      <c r="G729">
        <v>0.41261</v>
      </c>
      <c r="H729">
        <v>73.5204</v>
      </c>
      <c r="I729">
        <v>0.049143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3.795576</v>
      </c>
      <c r="P729">
        <v>33454.21</v>
      </c>
      <c r="Q729">
        <v>7</v>
      </c>
      <c r="R729">
        <v>3636.745</v>
      </c>
      <c r="S729">
        <v>3636.745</v>
      </c>
    </row>
    <row r="730" spans="1:19" ht="12.75">
      <c r="A730" t="s">
        <v>57</v>
      </c>
      <c r="B730" t="s">
        <v>45</v>
      </c>
      <c r="C730" t="s">
        <v>11</v>
      </c>
      <c r="D730">
        <v>2011</v>
      </c>
      <c r="E730">
        <v>9</v>
      </c>
      <c r="F730">
        <v>0.6425624</v>
      </c>
      <c r="G730">
        <v>0.6425624</v>
      </c>
      <c r="H730">
        <v>77.0177</v>
      </c>
      <c r="I730">
        <v>0.0513125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3.795576</v>
      </c>
      <c r="P730">
        <v>33454.21</v>
      </c>
      <c r="Q730">
        <v>7</v>
      </c>
      <c r="R730">
        <v>5663.545</v>
      </c>
      <c r="S730">
        <v>5663.545</v>
      </c>
    </row>
    <row r="731" spans="1:19" ht="12.75">
      <c r="A731" t="s">
        <v>57</v>
      </c>
      <c r="B731" t="s">
        <v>45</v>
      </c>
      <c r="C731" t="s">
        <v>11</v>
      </c>
      <c r="D731">
        <v>2011</v>
      </c>
      <c r="E731">
        <v>10</v>
      </c>
      <c r="F731">
        <v>0.9296904</v>
      </c>
      <c r="G731">
        <v>0.9296904</v>
      </c>
      <c r="H731">
        <v>80.5772</v>
      </c>
      <c r="I731">
        <v>0.0540507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3.795576</v>
      </c>
      <c r="P731">
        <v>33454.21</v>
      </c>
      <c r="Q731">
        <v>7</v>
      </c>
      <c r="R731">
        <v>8194.291</v>
      </c>
      <c r="S731">
        <v>8194.291</v>
      </c>
    </row>
    <row r="732" spans="1:19" ht="12.75">
      <c r="A732" t="s">
        <v>57</v>
      </c>
      <c r="B732" t="s">
        <v>45</v>
      </c>
      <c r="C732" t="s">
        <v>11</v>
      </c>
      <c r="D732">
        <v>2011</v>
      </c>
      <c r="E732">
        <v>11</v>
      </c>
      <c r="F732">
        <v>1.233111</v>
      </c>
      <c r="G732">
        <v>1.233111</v>
      </c>
      <c r="H732">
        <v>83.1188</v>
      </c>
      <c r="I732">
        <v>0.0554074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3.795576</v>
      </c>
      <c r="P732">
        <v>33454.21</v>
      </c>
      <c r="Q732">
        <v>7</v>
      </c>
      <c r="R732">
        <v>10868.64</v>
      </c>
      <c r="S732">
        <v>10868.64</v>
      </c>
    </row>
    <row r="733" spans="1:19" ht="12.75">
      <c r="A733" t="s">
        <v>57</v>
      </c>
      <c r="B733" t="s">
        <v>45</v>
      </c>
      <c r="C733" t="s">
        <v>11</v>
      </c>
      <c r="D733">
        <v>2011</v>
      </c>
      <c r="E733">
        <v>12</v>
      </c>
      <c r="F733">
        <v>1.544753</v>
      </c>
      <c r="G733">
        <v>1.544753</v>
      </c>
      <c r="H733">
        <v>83.9006</v>
      </c>
      <c r="I733">
        <v>0.0561177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3.795576</v>
      </c>
      <c r="P733">
        <v>33454.21</v>
      </c>
      <c r="Q733">
        <v>7</v>
      </c>
      <c r="R733">
        <v>13615.45</v>
      </c>
      <c r="S733">
        <v>13615.45</v>
      </c>
    </row>
    <row r="734" spans="1:19" ht="12.75">
      <c r="A734" t="s">
        <v>57</v>
      </c>
      <c r="B734" t="s">
        <v>45</v>
      </c>
      <c r="C734" t="s">
        <v>11</v>
      </c>
      <c r="D734">
        <v>2011</v>
      </c>
      <c r="E734">
        <v>13</v>
      </c>
      <c r="F734">
        <v>1.861319</v>
      </c>
      <c r="G734">
        <v>1.861319</v>
      </c>
      <c r="H734">
        <v>86.4539</v>
      </c>
      <c r="I734">
        <v>0.0581046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3.795576</v>
      </c>
      <c r="P734">
        <v>33454.21</v>
      </c>
      <c r="Q734">
        <v>7</v>
      </c>
      <c r="R734">
        <v>16405.67</v>
      </c>
      <c r="S734">
        <v>16405.67</v>
      </c>
    </row>
    <row r="735" spans="1:19" ht="12.75">
      <c r="A735" t="s">
        <v>57</v>
      </c>
      <c r="B735" t="s">
        <v>45</v>
      </c>
      <c r="C735" t="s">
        <v>11</v>
      </c>
      <c r="D735">
        <v>2011</v>
      </c>
      <c r="E735">
        <v>14</v>
      </c>
      <c r="F735">
        <v>1.879838</v>
      </c>
      <c r="G735">
        <v>1.501226</v>
      </c>
      <c r="H735">
        <v>85.4189</v>
      </c>
      <c r="I735">
        <v>0.0576954</v>
      </c>
      <c r="J735">
        <v>-0.4525519</v>
      </c>
      <c r="K735">
        <v>-0.4088678</v>
      </c>
      <c r="L735">
        <v>-0.3786123</v>
      </c>
      <c r="M735">
        <v>-0.3483568</v>
      </c>
      <c r="N735">
        <v>-0.3046726</v>
      </c>
      <c r="O735">
        <v>3.795576</v>
      </c>
      <c r="P735">
        <v>33454.21</v>
      </c>
      <c r="Q735">
        <v>7</v>
      </c>
      <c r="R735">
        <v>16568.89</v>
      </c>
      <c r="S735">
        <v>13231.8</v>
      </c>
    </row>
    <row r="736" spans="1:19" ht="12.75">
      <c r="A736" t="s">
        <v>57</v>
      </c>
      <c r="B736" t="s">
        <v>45</v>
      </c>
      <c r="C736" t="s">
        <v>11</v>
      </c>
      <c r="D736">
        <v>2011</v>
      </c>
      <c r="E736">
        <v>15</v>
      </c>
      <c r="F736">
        <v>1.798898</v>
      </c>
      <c r="G736">
        <v>1.403288</v>
      </c>
      <c r="H736">
        <v>84.9731</v>
      </c>
      <c r="I736">
        <v>0.0557643</v>
      </c>
      <c r="J736">
        <v>-0.4687085</v>
      </c>
      <c r="K736">
        <v>-0.4264866</v>
      </c>
      <c r="L736">
        <v>-0.3956103</v>
      </c>
      <c r="M736">
        <v>-0.3680009</v>
      </c>
      <c r="N736">
        <v>-0.3257789</v>
      </c>
      <c r="O736">
        <v>3.795576</v>
      </c>
      <c r="P736">
        <v>33454.21</v>
      </c>
      <c r="Q736">
        <v>7</v>
      </c>
      <c r="R736">
        <v>15855.49</v>
      </c>
      <c r="S736">
        <v>12368.58</v>
      </c>
    </row>
    <row r="737" spans="1:19" ht="12.75">
      <c r="A737" t="s">
        <v>57</v>
      </c>
      <c r="B737" t="s">
        <v>45</v>
      </c>
      <c r="C737" t="s">
        <v>11</v>
      </c>
      <c r="D737">
        <v>2011</v>
      </c>
      <c r="E737">
        <v>16</v>
      </c>
      <c r="F737">
        <v>1.703018</v>
      </c>
      <c r="G737">
        <v>1.294453</v>
      </c>
      <c r="H737">
        <v>83.8863</v>
      </c>
      <c r="I737">
        <v>0.0545472</v>
      </c>
      <c r="J737">
        <v>-0.4792464</v>
      </c>
      <c r="K737">
        <v>-0.4379459</v>
      </c>
      <c r="L737">
        <v>-0.4085643</v>
      </c>
      <c r="M737">
        <v>-0.3807368</v>
      </c>
      <c r="N737">
        <v>-0.3394363</v>
      </c>
      <c r="O737">
        <v>3.795576</v>
      </c>
      <c r="P737">
        <v>33454.21</v>
      </c>
      <c r="Q737">
        <v>7</v>
      </c>
      <c r="R737">
        <v>15010.4</v>
      </c>
      <c r="S737">
        <v>11409.31</v>
      </c>
    </row>
    <row r="738" spans="1:19" ht="12.75">
      <c r="A738" t="s">
        <v>57</v>
      </c>
      <c r="B738" t="s">
        <v>45</v>
      </c>
      <c r="C738" t="s">
        <v>11</v>
      </c>
      <c r="D738">
        <v>2011</v>
      </c>
      <c r="E738">
        <v>17</v>
      </c>
      <c r="F738">
        <v>1.545106</v>
      </c>
      <c r="G738">
        <v>1.141565</v>
      </c>
      <c r="H738">
        <v>82.221</v>
      </c>
      <c r="I738">
        <v>0.0525018</v>
      </c>
      <c r="J738">
        <v>-0.4856145</v>
      </c>
      <c r="K738">
        <v>-0.4458627</v>
      </c>
      <c r="L738">
        <v>-0.4035418</v>
      </c>
      <c r="M738">
        <v>-0.3907987</v>
      </c>
      <c r="N738">
        <v>-0.3510469</v>
      </c>
      <c r="O738">
        <v>3.795576</v>
      </c>
      <c r="P738">
        <v>33454.21</v>
      </c>
      <c r="Q738">
        <v>7</v>
      </c>
      <c r="R738">
        <v>13618.57</v>
      </c>
      <c r="S738">
        <v>10061.75</v>
      </c>
    </row>
    <row r="739" spans="1:19" ht="12.75">
      <c r="A739" t="s">
        <v>57</v>
      </c>
      <c r="B739" t="s">
        <v>45</v>
      </c>
      <c r="C739" t="s">
        <v>11</v>
      </c>
      <c r="D739">
        <v>2011</v>
      </c>
      <c r="E739">
        <v>18</v>
      </c>
      <c r="F739">
        <v>1.307517</v>
      </c>
      <c r="G739">
        <v>0.9393523</v>
      </c>
      <c r="H739">
        <v>79.5924</v>
      </c>
      <c r="I739">
        <v>0.0507202</v>
      </c>
      <c r="J739">
        <v>-0.4331649</v>
      </c>
      <c r="K739">
        <v>-0.394762</v>
      </c>
      <c r="L739">
        <v>-0.3681643</v>
      </c>
      <c r="M739">
        <v>-0.3415666</v>
      </c>
      <c r="N739">
        <v>-0.3031637</v>
      </c>
      <c r="O739">
        <v>3.795576</v>
      </c>
      <c r="P739">
        <v>33454.21</v>
      </c>
      <c r="Q739">
        <v>7</v>
      </c>
      <c r="R739">
        <v>11524.45</v>
      </c>
      <c r="S739">
        <v>8279.451</v>
      </c>
    </row>
    <row r="740" spans="1:19" ht="12.75">
      <c r="A740" t="s">
        <v>57</v>
      </c>
      <c r="B740" t="s">
        <v>45</v>
      </c>
      <c r="C740" t="s">
        <v>11</v>
      </c>
      <c r="D740">
        <v>2011</v>
      </c>
      <c r="E740">
        <v>19</v>
      </c>
      <c r="F740">
        <v>0.8934982</v>
      </c>
      <c r="G740">
        <v>1.065213</v>
      </c>
      <c r="H740">
        <v>76.7167</v>
      </c>
      <c r="I740">
        <v>0.0492528</v>
      </c>
      <c r="J740">
        <v>0.1085952</v>
      </c>
      <c r="K740">
        <v>0.1458871</v>
      </c>
      <c r="L740">
        <v>0.1717153</v>
      </c>
      <c r="M740">
        <v>0.1975435</v>
      </c>
      <c r="N740">
        <v>0.2348353</v>
      </c>
      <c r="O740">
        <v>3.795576</v>
      </c>
      <c r="P740">
        <v>33454.21</v>
      </c>
      <c r="Q740">
        <v>7</v>
      </c>
      <c r="R740">
        <v>7875.293</v>
      </c>
      <c r="S740">
        <v>9388.791</v>
      </c>
    </row>
    <row r="741" spans="1:19" ht="12.75">
      <c r="A741" t="s">
        <v>57</v>
      </c>
      <c r="B741" t="s">
        <v>45</v>
      </c>
      <c r="C741" t="s">
        <v>11</v>
      </c>
      <c r="D741">
        <v>2011</v>
      </c>
      <c r="E741">
        <v>20</v>
      </c>
      <c r="F741">
        <v>0.6802866</v>
      </c>
      <c r="G741">
        <v>0.7971127</v>
      </c>
      <c r="H741">
        <v>75.0592</v>
      </c>
      <c r="I741">
        <v>0.0489682</v>
      </c>
      <c r="J741">
        <v>0.0487185</v>
      </c>
      <c r="K741">
        <v>0.0857949</v>
      </c>
      <c r="L741">
        <v>0.1168261</v>
      </c>
      <c r="M741">
        <v>0.1371528</v>
      </c>
      <c r="N741">
        <v>0.1742292</v>
      </c>
      <c r="O741">
        <v>3.795576</v>
      </c>
      <c r="P741">
        <v>33454.21</v>
      </c>
      <c r="Q741">
        <v>7</v>
      </c>
      <c r="R741">
        <v>5996.046</v>
      </c>
      <c r="S741">
        <v>7025.751</v>
      </c>
    </row>
    <row r="742" spans="1:19" ht="12.75">
      <c r="A742" t="s">
        <v>57</v>
      </c>
      <c r="B742" t="s">
        <v>45</v>
      </c>
      <c r="C742" t="s">
        <v>11</v>
      </c>
      <c r="D742">
        <v>2011</v>
      </c>
      <c r="E742">
        <v>21</v>
      </c>
      <c r="F742">
        <v>0.471036</v>
      </c>
      <c r="G742">
        <v>0.5469368</v>
      </c>
      <c r="H742">
        <v>72.7496</v>
      </c>
      <c r="I742">
        <v>0.0480652</v>
      </c>
      <c r="J742">
        <v>0.0110431</v>
      </c>
      <c r="K742">
        <v>0.0474357</v>
      </c>
      <c r="L742">
        <v>0.0759007</v>
      </c>
      <c r="M742">
        <v>0.0978466</v>
      </c>
      <c r="N742">
        <v>0.1342392</v>
      </c>
      <c r="O742">
        <v>3.795576</v>
      </c>
      <c r="P742">
        <v>33454.21</v>
      </c>
      <c r="Q742">
        <v>7</v>
      </c>
      <c r="R742">
        <v>4151.712</v>
      </c>
      <c r="S742">
        <v>4820.701</v>
      </c>
    </row>
    <row r="743" spans="1:19" ht="12.75">
      <c r="A743" t="s">
        <v>57</v>
      </c>
      <c r="B743" t="s">
        <v>45</v>
      </c>
      <c r="C743" t="s">
        <v>11</v>
      </c>
      <c r="D743">
        <v>2011</v>
      </c>
      <c r="E743">
        <v>22</v>
      </c>
      <c r="F743">
        <v>0.3330784</v>
      </c>
      <c r="G743">
        <v>0.3830658</v>
      </c>
      <c r="H743">
        <v>71.3871</v>
      </c>
      <c r="I743">
        <v>0.0475838</v>
      </c>
      <c r="J743">
        <v>-0.0141344</v>
      </c>
      <c r="K743">
        <v>0.0218938</v>
      </c>
      <c r="L743">
        <v>0.0499875</v>
      </c>
      <c r="M743">
        <v>0.0717998</v>
      </c>
      <c r="N743">
        <v>0.1078279</v>
      </c>
      <c r="O743">
        <v>3.795576</v>
      </c>
      <c r="P743">
        <v>33454.21</v>
      </c>
      <c r="Q743">
        <v>7</v>
      </c>
      <c r="R743">
        <v>2935.753</v>
      </c>
      <c r="S743">
        <v>3376.343</v>
      </c>
    </row>
    <row r="744" spans="1:19" ht="12.75">
      <c r="A744" t="s">
        <v>57</v>
      </c>
      <c r="B744" t="s">
        <v>45</v>
      </c>
      <c r="C744" t="s">
        <v>11</v>
      </c>
      <c r="D744">
        <v>2011</v>
      </c>
      <c r="E744">
        <v>23</v>
      </c>
      <c r="F744">
        <v>0.2598619</v>
      </c>
      <c r="G744">
        <v>0.2941096</v>
      </c>
      <c r="H744">
        <v>70.4816</v>
      </c>
      <c r="I744">
        <v>0.0475015</v>
      </c>
      <c r="J744">
        <v>-0.0272603</v>
      </c>
      <c r="K744">
        <v>0.0087055</v>
      </c>
      <c r="L744">
        <v>0.0342476</v>
      </c>
      <c r="M744">
        <v>0.0585251</v>
      </c>
      <c r="N744">
        <v>0.094491</v>
      </c>
      <c r="O744">
        <v>3.795576</v>
      </c>
      <c r="P744">
        <v>33454.21</v>
      </c>
      <c r="Q744">
        <v>7</v>
      </c>
      <c r="R744">
        <v>2290.423</v>
      </c>
      <c r="S744">
        <v>2592.282</v>
      </c>
    </row>
    <row r="745" spans="1:19" ht="12.75">
      <c r="A745" t="s">
        <v>57</v>
      </c>
      <c r="B745" t="s">
        <v>45</v>
      </c>
      <c r="C745" t="s">
        <v>11</v>
      </c>
      <c r="D745">
        <v>2011</v>
      </c>
      <c r="E745">
        <v>24</v>
      </c>
      <c r="F745">
        <v>0.2249941</v>
      </c>
      <c r="G745">
        <v>0.2514745</v>
      </c>
      <c r="H745">
        <v>69.6376</v>
      </c>
      <c r="I745">
        <v>0.0472409</v>
      </c>
      <c r="J745">
        <v>-0.0376286</v>
      </c>
      <c r="K745">
        <v>-0.0018601</v>
      </c>
      <c r="L745">
        <v>0.0264805</v>
      </c>
      <c r="M745">
        <v>0.0476862</v>
      </c>
      <c r="N745">
        <v>0.0834547</v>
      </c>
      <c r="O745">
        <v>3.795576</v>
      </c>
      <c r="P745">
        <v>33454.21</v>
      </c>
      <c r="Q745">
        <v>7</v>
      </c>
      <c r="R745">
        <v>1983.098</v>
      </c>
      <c r="S745">
        <v>2216.497</v>
      </c>
    </row>
    <row r="746" spans="1:19" ht="12.75">
      <c r="A746" t="s">
        <v>57</v>
      </c>
      <c r="B746" t="s">
        <v>46</v>
      </c>
      <c r="C746" t="s">
        <v>11</v>
      </c>
      <c r="D746">
        <v>2011</v>
      </c>
      <c r="E746">
        <v>1</v>
      </c>
      <c r="F746">
        <v>0.1747215</v>
      </c>
      <c r="G746">
        <v>0.1747215</v>
      </c>
      <c r="H746">
        <v>69.1645</v>
      </c>
      <c r="I746">
        <v>0.0475426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3.795576</v>
      </c>
      <c r="P746">
        <v>33454.21</v>
      </c>
      <c r="Q746">
        <v>7</v>
      </c>
      <c r="R746">
        <v>1539.996</v>
      </c>
      <c r="S746">
        <v>1539.996</v>
      </c>
    </row>
    <row r="747" spans="1:19" ht="12.75">
      <c r="A747" t="s">
        <v>57</v>
      </c>
      <c r="B747" t="s">
        <v>46</v>
      </c>
      <c r="C747" t="s">
        <v>11</v>
      </c>
      <c r="D747">
        <v>2011</v>
      </c>
      <c r="E747">
        <v>2</v>
      </c>
      <c r="F747">
        <v>0.1791181</v>
      </c>
      <c r="G747">
        <v>0.1791181</v>
      </c>
      <c r="H747">
        <v>68.6336</v>
      </c>
      <c r="I747">
        <v>0.0478205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3.795576</v>
      </c>
      <c r="P747">
        <v>33454.21</v>
      </c>
      <c r="Q747">
        <v>7</v>
      </c>
      <c r="R747">
        <v>1578.747</v>
      </c>
      <c r="S747">
        <v>1578.747</v>
      </c>
    </row>
    <row r="748" spans="1:19" ht="12.75">
      <c r="A748" t="s">
        <v>57</v>
      </c>
      <c r="B748" t="s">
        <v>46</v>
      </c>
      <c r="C748" t="s">
        <v>11</v>
      </c>
      <c r="D748">
        <v>2011</v>
      </c>
      <c r="E748">
        <v>3</v>
      </c>
      <c r="F748">
        <v>0.1800321</v>
      </c>
      <c r="G748">
        <v>0.1800321</v>
      </c>
      <c r="H748">
        <v>68.4921</v>
      </c>
      <c r="I748">
        <v>0.0481716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3.795576</v>
      </c>
      <c r="P748">
        <v>33454.21</v>
      </c>
      <c r="Q748">
        <v>7</v>
      </c>
      <c r="R748">
        <v>1586.803</v>
      </c>
      <c r="S748">
        <v>1586.803</v>
      </c>
    </row>
    <row r="749" spans="1:19" ht="12.75">
      <c r="A749" t="s">
        <v>57</v>
      </c>
      <c r="B749" t="s">
        <v>46</v>
      </c>
      <c r="C749" t="s">
        <v>11</v>
      </c>
      <c r="D749">
        <v>2011</v>
      </c>
      <c r="E749">
        <v>4</v>
      </c>
      <c r="F749">
        <v>0.1617913</v>
      </c>
      <c r="G749">
        <v>0.1617913</v>
      </c>
      <c r="H749">
        <v>68.2351</v>
      </c>
      <c r="I749">
        <v>0.0484157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3.795576</v>
      </c>
      <c r="P749">
        <v>33454.21</v>
      </c>
      <c r="Q749">
        <v>7</v>
      </c>
      <c r="R749">
        <v>1426.029</v>
      </c>
      <c r="S749">
        <v>1426.029</v>
      </c>
    </row>
    <row r="750" spans="1:19" ht="12.75">
      <c r="A750" t="s">
        <v>57</v>
      </c>
      <c r="B750" t="s">
        <v>46</v>
      </c>
      <c r="C750" t="s">
        <v>11</v>
      </c>
      <c r="D750">
        <v>2011</v>
      </c>
      <c r="E750">
        <v>5</v>
      </c>
      <c r="F750">
        <v>0.1505561</v>
      </c>
      <c r="G750">
        <v>0.1505561</v>
      </c>
      <c r="H750">
        <v>67.9035</v>
      </c>
      <c r="I750">
        <v>0.0487603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3.795576</v>
      </c>
      <c r="P750">
        <v>33454.21</v>
      </c>
      <c r="Q750">
        <v>7</v>
      </c>
      <c r="R750">
        <v>1327.002</v>
      </c>
      <c r="S750">
        <v>1327.002</v>
      </c>
    </row>
    <row r="751" spans="1:19" ht="12.75">
      <c r="A751" t="s">
        <v>57</v>
      </c>
      <c r="B751" t="s">
        <v>46</v>
      </c>
      <c r="C751" t="s">
        <v>11</v>
      </c>
      <c r="D751">
        <v>2011</v>
      </c>
      <c r="E751">
        <v>6</v>
      </c>
      <c r="F751">
        <v>0.1889665</v>
      </c>
      <c r="G751">
        <v>0.1889665</v>
      </c>
      <c r="H751">
        <v>68.0996</v>
      </c>
      <c r="I751">
        <v>0.0490825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3.795576</v>
      </c>
      <c r="P751">
        <v>33454.21</v>
      </c>
      <c r="Q751">
        <v>7</v>
      </c>
      <c r="R751">
        <v>1665.551</v>
      </c>
      <c r="S751">
        <v>1665.551</v>
      </c>
    </row>
    <row r="752" spans="1:19" ht="12.75">
      <c r="A752" t="s">
        <v>57</v>
      </c>
      <c r="B752" t="s">
        <v>46</v>
      </c>
      <c r="C752" t="s">
        <v>11</v>
      </c>
      <c r="D752">
        <v>2011</v>
      </c>
      <c r="E752">
        <v>7</v>
      </c>
      <c r="F752">
        <v>0.2736758</v>
      </c>
      <c r="G752">
        <v>0.2736758</v>
      </c>
      <c r="H752">
        <v>68.6765</v>
      </c>
      <c r="I752">
        <v>0.0491512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3.795576</v>
      </c>
      <c r="P752">
        <v>33454.21</v>
      </c>
      <c r="Q752">
        <v>7</v>
      </c>
      <c r="R752">
        <v>2412.178</v>
      </c>
      <c r="S752">
        <v>2412.178</v>
      </c>
    </row>
    <row r="753" spans="1:19" ht="12.75">
      <c r="A753" t="s">
        <v>57</v>
      </c>
      <c r="B753" t="s">
        <v>46</v>
      </c>
      <c r="C753" t="s">
        <v>11</v>
      </c>
      <c r="D753">
        <v>2011</v>
      </c>
      <c r="E753">
        <v>8</v>
      </c>
      <c r="F753">
        <v>0.4007989</v>
      </c>
      <c r="G753">
        <v>0.4007989</v>
      </c>
      <c r="H753">
        <v>71.9765</v>
      </c>
      <c r="I753">
        <v>0.0488183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3.795576</v>
      </c>
      <c r="P753">
        <v>33454.21</v>
      </c>
      <c r="Q753">
        <v>7</v>
      </c>
      <c r="R753">
        <v>3532.642</v>
      </c>
      <c r="S753">
        <v>3532.642</v>
      </c>
    </row>
    <row r="754" spans="1:19" ht="12.75">
      <c r="A754" t="s">
        <v>57</v>
      </c>
      <c r="B754" t="s">
        <v>46</v>
      </c>
      <c r="C754" t="s">
        <v>11</v>
      </c>
      <c r="D754">
        <v>2011</v>
      </c>
      <c r="E754">
        <v>9</v>
      </c>
      <c r="F754">
        <v>0.6002057</v>
      </c>
      <c r="G754">
        <v>0.6002057</v>
      </c>
      <c r="H754">
        <v>75.1003</v>
      </c>
      <c r="I754">
        <v>0.0496348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3.795576</v>
      </c>
      <c r="P754">
        <v>33454.21</v>
      </c>
      <c r="Q754">
        <v>7</v>
      </c>
      <c r="R754">
        <v>5290.213</v>
      </c>
      <c r="S754">
        <v>5290.213</v>
      </c>
    </row>
    <row r="755" spans="1:19" ht="12.75">
      <c r="A755" t="s">
        <v>57</v>
      </c>
      <c r="B755" t="s">
        <v>46</v>
      </c>
      <c r="C755" t="s">
        <v>11</v>
      </c>
      <c r="D755">
        <v>2011</v>
      </c>
      <c r="E755">
        <v>10</v>
      </c>
      <c r="F755">
        <v>0.8461959</v>
      </c>
      <c r="G755">
        <v>0.8461959</v>
      </c>
      <c r="H755">
        <v>78.6643</v>
      </c>
      <c r="I755">
        <v>0.0506672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3.795576</v>
      </c>
      <c r="P755">
        <v>33454.21</v>
      </c>
      <c r="Q755">
        <v>7</v>
      </c>
      <c r="R755">
        <v>7458.371</v>
      </c>
      <c r="S755">
        <v>7458.371</v>
      </c>
    </row>
    <row r="756" spans="1:19" ht="12.75">
      <c r="A756" t="s">
        <v>57</v>
      </c>
      <c r="B756" t="s">
        <v>46</v>
      </c>
      <c r="C756" t="s">
        <v>11</v>
      </c>
      <c r="D756">
        <v>2011</v>
      </c>
      <c r="E756">
        <v>11</v>
      </c>
      <c r="F756">
        <v>1.10651</v>
      </c>
      <c r="G756">
        <v>1.10651</v>
      </c>
      <c r="H756">
        <v>80.9561</v>
      </c>
      <c r="I756">
        <v>0.0510389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3.795576</v>
      </c>
      <c r="P756">
        <v>33454.21</v>
      </c>
      <c r="Q756">
        <v>7</v>
      </c>
      <c r="R756">
        <v>9752.783</v>
      </c>
      <c r="S756">
        <v>9752.783</v>
      </c>
    </row>
    <row r="757" spans="1:19" ht="12.75">
      <c r="A757" t="s">
        <v>57</v>
      </c>
      <c r="B757" t="s">
        <v>46</v>
      </c>
      <c r="C757" t="s">
        <v>11</v>
      </c>
      <c r="D757">
        <v>2011</v>
      </c>
      <c r="E757">
        <v>12</v>
      </c>
      <c r="F757">
        <v>1.371135</v>
      </c>
      <c r="G757">
        <v>1.371135</v>
      </c>
      <c r="H757">
        <v>82.2997</v>
      </c>
      <c r="I757">
        <v>0.051304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3.795576</v>
      </c>
      <c r="P757">
        <v>33454.21</v>
      </c>
      <c r="Q757">
        <v>7</v>
      </c>
      <c r="R757">
        <v>12085.19</v>
      </c>
      <c r="S757">
        <v>12085.19</v>
      </c>
    </row>
    <row r="758" spans="1:19" ht="12.75">
      <c r="A758" t="s">
        <v>57</v>
      </c>
      <c r="B758" t="s">
        <v>46</v>
      </c>
      <c r="C758" t="s">
        <v>11</v>
      </c>
      <c r="D758">
        <v>2011</v>
      </c>
      <c r="E758">
        <v>13</v>
      </c>
      <c r="F758">
        <v>1.628161</v>
      </c>
      <c r="G758">
        <v>1.628161</v>
      </c>
      <c r="H758">
        <v>82.7851</v>
      </c>
      <c r="I758">
        <v>0.0512188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3.795576</v>
      </c>
      <c r="P758">
        <v>33454.21</v>
      </c>
      <c r="Q758">
        <v>7</v>
      </c>
      <c r="R758">
        <v>14350.61</v>
      </c>
      <c r="S758">
        <v>14350.61</v>
      </c>
    </row>
    <row r="759" spans="1:19" ht="12.75">
      <c r="A759" t="s">
        <v>57</v>
      </c>
      <c r="B759" t="s">
        <v>46</v>
      </c>
      <c r="C759" t="s">
        <v>11</v>
      </c>
      <c r="D759">
        <v>2011</v>
      </c>
      <c r="E759">
        <v>14</v>
      </c>
      <c r="F759">
        <v>1.632293</v>
      </c>
      <c r="G759">
        <v>1.286627</v>
      </c>
      <c r="H759">
        <v>81.0701</v>
      </c>
      <c r="I759">
        <v>0.0505533</v>
      </c>
      <c r="J759">
        <v>-0.4104522</v>
      </c>
      <c r="K759">
        <v>-0.3721758</v>
      </c>
      <c r="L759">
        <v>-0.3456656</v>
      </c>
      <c r="M759">
        <v>-0.3191554</v>
      </c>
      <c r="N759">
        <v>-0.2808789</v>
      </c>
      <c r="O759">
        <v>3.795576</v>
      </c>
      <c r="P759">
        <v>33454.21</v>
      </c>
      <c r="Q759">
        <v>7</v>
      </c>
      <c r="R759">
        <v>14387.03</v>
      </c>
      <c r="S759">
        <v>11340.33</v>
      </c>
    </row>
    <row r="760" spans="1:19" ht="12.75">
      <c r="A760" t="s">
        <v>57</v>
      </c>
      <c r="B760" t="s">
        <v>46</v>
      </c>
      <c r="C760" t="s">
        <v>11</v>
      </c>
      <c r="D760">
        <v>2011</v>
      </c>
      <c r="E760">
        <v>15</v>
      </c>
      <c r="F760">
        <v>1.567504</v>
      </c>
      <c r="G760">
        <v>1.206799</v>
      </c>
      <c r="H760">
        <v>82.2105</v>
      </c>
      <c r="I760">
        <v>0.0491507</v>
      </c>
      <c r="J760">
        <v>-0.4258937</v>
      </c>
      <c r="K760">
        <v>-0.3886792</v>
      </c>
      <c r="L760">
        <v>-0.3607051</v>
      </c>
      <c r="M760">
        <v>-0.3371299</v>
      </c>
      <c r="N760">
        <v>-0.2999154</v>
      </c>
      <c r="O760">
        <v>3.795576</v>
      </c>
      <c r="P760">
        <v>33454.21</v>
      </c>
      <c r="Q760">
        <v>7</v>
      </c>
      <c r="R760">
        <v>13815.98</v>
      </c>
      <c r="S760">
        <v>10636.73</v>
      </c>
    </row>
    <row r="761" spans="1:19" ht="12.75">
      <c r="A761" t="s">
        <v>57</v>
      </c>
      <c r="B761" t="s">
        <v>46</v>
      </c>
      <c r="C761" t="s">
        <v>11</v>
      </c>
      <c r="D761">
        <v>2011</v>
      </c>
      <c r="E761">
        <v>16</v>
      </c>
      <c r="F761">
        <v>1.48634</v>
      </c>
      <c r="G761">
        <v>1.116051</v>
      </c>
      <c r="H761">
        <v>80.5538</v>
      </c>
      <c r="I761">
        <v>0.0482629</v>
      </c>
      <c r="J761">
        <v>-0.433197</v>
      </c>
      <c r="K761">
        <v>-0.3966547</v>
      </c>
      <c r="L761">
        <v>-0.3702893</v>
      </c>
      <c r="M761">
        <v>-0.3460366</v>
      </c>
      <c r="N761">
        <v>-0.3094943</v>
      </c>
      <c r="O761">
        <v>3.795576</v>
      </c>
      <c r="P761">
        <v>33454.21</v>
      </c>
      <c r="Q761">
        <v>7</v>
      </c>
      <c r="R761">
        <v>13100.6</v>
      </c>
      <c r="S761">
        <v>9836.871</v>
      </c>
    </row>
    <row r="762" spans="1:19" ht="12.75">
      <c r="A762" t="s">
        <v>57</v>
      </c>
      <c r="B762" t="s">
        <v>46</v>
      </c>
      <c r="C762" t="s">
        <v>11</v>
      </c>
      <c r="D762">
        <v>2011</v>
      </c>
      <c r="E762">
        <v>17</v>
      </c>
      <c r="F762">
        <v>1.354567</v>
      </c>
      <c r="G762">
        <v>0.991189</v>
      </c>
      <c r="H762">
        <v>80.0869</v>
      </c>
      <c r="I762">
        <v>0.0476941</v>
      </c>
      <c r="J762">
        <v>-0.4366841</v>
      </c>
      <c r="K762">
        <v>-0.4005724</v>
      </c>
      <c r="L762">
        <v>-0.3633776</v>
      </c>
      <c r="M762">
        <v>-0.3505508</v>
      </c>
      <c r="N762">
        <v>-0.3144391</v>
      </c>
      <c r="O762">
        <v>3.795576</v>
      </c>
      <c r="P762">
        <v>33454.21</v>
      </c>
      <c r="Q762">
        <v>7</v>
      </c>
      <c r="R762">
        <v>11939.15</v>
      </c>
      <c r="S762">
        <v>8736.34</v>
      </c>
    </row>
    <row r="763" spans="1:19" ht="12.75">
      <c r="A763" t="s">
        <v>57</v>
      </c>
      <c r="B763" t="s">
        <v>46</v>
      </c>
      <c r="C763" t="s">
        <v>11</v>
      </c>
      <c r="D763">
        <v>2011</v>
      </c>
      <c r="E763">
        <v>18</v>
      </c>
      <c r="F763">
        <v>1.158488</v>
      </c>
      <c r="G763">
        <v>0.8274462</v>
      </c>
      <c r="H763">
        <v>78.4914</v>
      </c>
      <c r="I763">
        <v>0.0470514</v>
      </c>
      <c r="J763">
        <v>-0.3913402</v>
      </c>
      <c r="K763">
        <v>-0.3557151</v>
      </c>
      <c r="L763">
        <v>-0.3310413</v>
      </c>
      <c r="M763">
        <v>-0.3063675</v>
      </c>
      <c r="N763">
        <v>-0.2707425</v>
      </c>
      <c r="O763">
        <v>3.795576</v>
      </c>
      <c r="P763">
        <v>33454.21</v>
      </c>
      <c r="Q763">
        <v>7</v>
      </c>
      <c r="R763">
        <v>10210.91</v>
      </c>
      <c r="S763">
        <v>7293.111</v>
      </c>
    </row>
    <row r="764" spans="1:19" ht="12.75">
      <c r="A764" t="s">
        <v>57</v>
      </c>
      <c r="B764" t="s">
        <v>46</v>
      </c>
      <c r="C764" t="s">
        <v>11</v>
      </c>
      <c r="D764">
        <v>2011</v>
      </c>
      <c r="E764">
        <v>19</v>
      </c>
      <c r="F764">
        <v>0.7952468</v>
      </c>
      <c r="G764">
        <v>0.9559814</v>
      </c>
      <c r="H764">
        <v>75.0496</v>
      </c>
      <c r="I764">
        <v>0.0460816</v>
      </c>
      <c r="J764">
        <v>0.1016786</v>
      </c>
      <c r="K764">
        <v>0.1365694</v>
      </c>
      <c r="L764">
        <v>0.1607346</v>
      </c>
      <c r="M764">
        <v>0.1848998</v>
      </c>
      <c r="N764">
        <v>0.2197906</v>
      </c>
      <c r="O764">
        <v>3.795576</v>
      </c>
      <c r="P764">
        <v>33454.21</v>
      </c>
      <c r="Q764">
        <v>7</v>
      </c>
      <c r="R764">
        <v>7009.305</v>
      </c>
      <c r="S764">
        <v>8426.02</v>
      </c>
    </row>
    <row r="765" spans="1:19" ht="12.75">
      <c r="A765" t="s">
        <v>57</v>
      </c>
      <c r="B765" t="s">
        <v>46</v>
      </c>
      <c r="C765" t="s">
        <v>11</v>
      </c>
      <c r="D765">
        <v>2011</v>
      </c>
      <c r="E765">
        <v>20</v>
      </c>
      <c r="F765">
        <v>0.6095612</v>
      </c>
      <c r="G765">
        <v>0.7191024</v>
      </c>
      <c r="H765">
        <v>73.08</v>
      </c>
      <c r="I765">
        <v>0.045865</v>
      </c>
      <c r="J765">
        <v>0.0456278</v>
      </c>
      <c r="K765">
        <v>0.0803545</v>
      </c>
      <c r="L765">
        <v>0.1095412</v>
      </c>
      <c r="M765">
        <v>0.1284578</v>
      </c>
      <c r="N765">
        <v>0.1631846</v>
      </c>
      <c r="O765">
        <v>3.795576</v>
      </c>
      <c r="P765">
        <v>33454.21</v>
      </c>
      <c r="Q765">
        <v>7</v>
      </c>
      <c r="R765">
        <v>5372.672</v>
      </c>
      <c r="S765">
        <v>6338.168</v>
      </c>
    </row>
    <row r="766" spans="1:19" ht="12.75">
      <c r="A766" t="s">
        <v>57</v>
      </c>
      <c r="B766" t="s">
        <v>46</v>
      </c>
      <c r="C766" t="s">
        <v>11</v>
      </c>
      <c r="D766">
        <v>2011</v>
      </c>
      <c r="E766">
        <v>21</v>
      </c>
      <c r="F766">
        <v>0.4251648</v>
      </c>
      <c r="G766">
        <v>0.4967596</v>
      </c>
      <c r="H766">
        <v>71.003</v>
      </c>
      <c r="I766">
        <v>0.0448031</v>
      </c>
      <c r="J766">
        <v>0.0112004</v>
      </c>
      <c r="K766">
        <v>0.0451231</v>
      </c>
      <c r="L766">
        <v>0.0715948</v>
      </c>
      <c r="M766">
        <v>0.0921126</v>
      </c>
      <c r="N766">
        <v>0.1260353</v>
      </c>
      <c r="O766">
        <v>3.795576</v>
      </c>
      <c r="P766">
        <v>33454.21</v>
      </c>
      <c r="Q766">
        <v>7</v>
      </c>
      <c r="R766">
        <v>3747.403</v>
      </c>
      <c r="S766">
        <v>4378.439</v>
      </c>
    </row>
    <row r="767" spans="1:19" ht="12.75">
      <c r="A767" t="s">
        <v>57</v>
      </c>
      <c r="B767" t="s">
        <v>46</v>
      </c>
      <c r="C767" t="s">
        <v>11</v>
      </c>
      <c r="D767">
        <v>2011</v>
      </c>
      <c r="E767">
        <v>22</v>
      </c>
      <c r="F767">
        <v>0.3034108</v>
      </c>
      <c r="G767">
        <v>0.350785</v>
      </c>
      <c r="H767">
        <v>70.3545</v>
      </c>
      <c r="I767">
        <v>0.0448974</v>
      </c>
      <c r="J767">
        <v>-0.0128012</v>
      </c>
      <c r="K767">
        <v>0.0211929</v>
      </c>
      <c r="L767">
        <v>0.0473742</v>
      </c>
      <c r="M767">
        <v>0.0682814</v>
      </c>
      <c r="N767">
        <v>0.1022755</v>
      </c>
      <c r="O767">
        <v>3.795576</v>
      </c>
      <c r="P767">
        <v>33454.21</v>
      </c>
      <c r="Q767">
        <v>7</v>
      </c>
      <c r="R767">
        <v>2674.263</v>
      </c>
      <c r="S767">
        <v>3091.819</v>
      </c>
    </row>
    <row r="768" spans="1:19" ht="12.75">
      <c r="A768" t="s">
        <v>57</v>
      </c>
      <c r="B768" t="s">
        <v>46</v>
      </c>
      <c r="C768" t="s">
        <v>11</v>
      </c>
      <c r="D768">
        <v>2011</v>
      </c>
      <c r="E768">
        <v>23</v>
      </c>
      <c r="F768">
        <v>0.2390064</v>
      </c>
      <c r="G768">
        <v>0.271212</v>
      </c>
      <c r="H768">
        <v>69.5269</v>
      </c>
      <c r="I768">
        <v>0.045116</v>
      </c>
      <c r="J768">
        <v>-0.0264138</v>
      </c>
      <c r="K768">
        <v>0.0077458</v>
      </c>
      <c r="L768">
        <v>0.0322055</v>
      </c>
      <c r="M768">
        <v>0.0550635</v>
      </c>
      <c r="N768">
        <v>0.0892231</v>
      </c>
      <c r="O768">
        <v>3.795576</v>
      </c>
      <c r="P768">
        <v>33454.21</v>
      </c>
      <c r="Q768">
        <v>7</v>
      </c>
      <c r="R768">
        <v>2106.603</v>
      </c>
      <c r="S768">
        <v>2390.462</v>
      </c>
    </row>
    <row r="769" spans="1:19" ht="12.75">
      <c r="A769" t="s">
        <v>57</v>
      </c>
      <c r="B769" t="s">
        <v>46</v>
      </c>
      <c r="C769" t="s">
        <v>11</v>
      </c>
      <c r="D769">
        <v>2011</v>
      </c>
      <c r="E769">
        <v>24</v>
      </c>
      <c r="F769">
        <v>0.2083144</v>
      </c>
      <c r="G769">
        <v>0.2329663</v>
      </c>
      <c r="H769">
        <v>68.739</v>
      </c>
      <c r="I769">
        <v>0.0451609</v>
      </c>
      <c r="J769">
        <v>-0.0366005</v>
      </c>
      <c r="K769">
        <v>-0.0024069</v>
      </c>
      <c r="L769">
        <v>0.0246519</v>
      </c>
      <c r="M769">
        <v>0.0449579</v>
      </c>
      <c r="N769">
        <v>0.0791515</v>
      </c>
      <c r="O769">
        <v>3.795576</v>
      </c>
      <c r="P769">
        <v>33454.21</v>
      </c>
      <c r="Q769">
        <v>7</v>
      </c>
      <c r="R769">
        <v>1836.083</v>
      </c>
      <c r="S769">
        <v>2053.365</v>
      </c>
    </row>
    <row r="770" spans="1:19" ht="12.75">
      <c r="A770" t="s">
        <v>57</v>
      </c>
      <c r="B770" t="s">
        <v>45</v>
      </c>
      <c r="C770" t="s">
        <v>10</v>
      </c>
      <c r="D770">
        <v>2011</v>
      </c>
      <c r="E770">
        <v>1</v>
      </c>
      <c r="F770">
        <v>0.1853772</v>
      </c>
      <c r="G770">
        <v>0.1853772</v>
      </c>
      <c r="H770">
        <v>69.8571</v>
      </c>
      <c r="I770">
        <v>0.0545911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3.795576</v>
      </c>
      <c r="P770">
        <v>33454.21</v>
      </c>
      <c r="Q770">
        <v>6</v>
      </c>
      <c r="R770">
        <v>1633.914</v>
      </c>
      <c r="S770">
        <v>1633.914</v>
      </c>
    </row>
    <row r="771" spans="1:19" ht="12.75">
      <c r="A771" t="s">
        <v>57</v>
      </c>
      <c r="B771" t="s">
        <v>45</v>
      </c>
      <c r="C771" t="s">
        <v>10</v>
      </c>
      <c r="D771">
        <v>2011</v>
      </c>
      <c r="E771">
        <v>2</v>
      </c>
      <c r="F771">
        <v>0.1901709</v>
      </c>
      <c r="G771">
        <v>0.1901709</v>
      </c>
      <c r="H771">
        <v>69.5891</v>
      </c>
      <c r="I771">
        <v>0.0543567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3.795576</v>
      </c>
      <c r="P771">
        <v>33454.21</v>
      </c>
      <c r="Q771">
        <v>6</v>
      </c>
      <c r="R771">
        <v>1676.166</v>
      </c>
      <c r="S771">
        <v>1676.166</v>
      </c>
    </row>
    <row r="772" spans="1:19" ht="12.75">
      <c r="A772" t="s">
        <v>57</v>
      </c>
      <c r="B772" t="s">
        <v>45</v>
      </c>
      <c r="C772" t="s">
        <v>10</v>
      </c>
      <c r="D772">
        <v>2011</v>
      </c>
      <c r="E772">
        <v>3</v>
      </c>
      <c r="F772">
        <v>0.1908601</v>
      </c>
      <c r="G772">
        <v>0.1908601</v>
      </c>
      <c r="H772">
        <v>69.6327</v>
      </c>
      <c r="I772">
        <v>0.0543339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3.795576</v>
      </c>
      <c r="P772">
        <v>33454.21</v>
      </c>
      <c r="Q772">
        <v>6</v>
      </c>
      <c r="R772">
        <v>1682.241</v>
      </c>
      <c r="S772">
        <v>1682.241</v>
      </c>
    </row>
    <row r="773" spans="1:19" ht="12.75">
      <c r="A773" t="s">
        <v>57</v>
      </c>
      <c r="B773" t="s">
        <v>45</v>
      </c>
      <c r="C773" t="s">
        <v>10</v>
      </c>
      <c r="D773">
        <v>2011</v>
      </c>
      <c r="E773">
        <v>4</v>
      </c>
      <c r="F773">
        <v>0.1689209</v>
      </c>
      <c r="G773">
        <v>0.1689209</v>
      </c>
      <c r="H773">
        <v>69.4435</v>
      </c>
      <c r="I773">
        <v>0.0546083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3.795576</v>
      </c>
      <c r="P773">
        <v>33454.21</v>
      </c>
      <c r="Q773">
        <v>6</v>
      </c>
      <c r="R773">
        <v>1488.869</v>
      </c>
      <c r="S773">
        <v>1488.869</v>
      </c>
    </row>
    <row r="774" spans="1:19" ht="12.75">
      <c r="A774" t="s">
        <v>57</v>
      </c>
      <c r="B774" t="s">
        <v>45</v>
      </c>
      <c r="C774" t="s">
        <v>10</v>
      </c>
      <c r="D774">
        <v>2011</v>
      </c>
      <c r="E774">
        <v>5</v>
      </c>
      <c r="F774">
        <v>0.1548011</v>
      </c>
      <c r="G774">
        <v>0.1548011</v>
      </c>
      <c r="H774">
        <v>68.7167</v>
      </c>
      <c r="I774">
        <v>0.0548162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3.795576</v>
      </c>
      <c r="P774">
        <v>33454.21</v>
      </c>
      <c r="Q774">
        <v>6</v>
      </c>
      <c r="R774">
        <v>1364.417</v>
      </c>
      <c r="S774">
        <v>1364.417</v>
      </c>
    </row>
    <row r="775" spans="1:19" ht="12.75">
      <c r="A775" t="s">
        <v>57</v>
      </c>
      <c r="B775" t="s">
        <v>45</v>
      </c>
      <c r="C775" t="s">
        <v>10</v>
      </c>
      <c r="D775">
        <v>2011</v>
      </c>
      <c r="E775">
        <v>6</v>
      </c>
      <c r="F775">
        <v>0.1977295</v>
      </c>
      <c r="G775">
        <v>0.1977295</v>
      </c>
      <c r="H775">
        <v>69.2495</v>
      </c>
      <c r="I775">
        <v>0.0545099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3.795576</v>
      </c>
      <c r="P775">
        <v>33454.21</v>
      </c>
      <c r="Q775">
        <v>6</v>
      </c>
      <c r="R775">
        <v>1742.788</v>
      </c>
      <c r="S775">
        <v>1742.788</v>
      </c>
    </row>
    <row r="776" spans="1:19" ht="12.75">
      <c r="A776" t="s">
        <v>57</v>
      </c>
      <c r="B776" t="s">
        <v>45</v>
      </c>
      <c r="C776" t="s">
        <v>10</v>
      </c>
      <c r="D776">
        <v>2011</v>
      </c>
      <c r="E776">
        <v>7</v>
      </c>
      <c r="F776">
        <v>0.2952928</v>
      </c>
      <c r="G776">
        <v>0.2952928</v>
      </c>
      <c r="H776">
        <v>71.683</v>
      </c>
      <c r="I776">
        <v>0.0552694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3.795576</v>
      </c>
      <c r="P776">
        <v>33454.21</v>
      </c>
      <c r="Q776">
        <v>6</v>
      </c>
      <c r="R776">
        <v>2602.711</v>
      </c>
      <c r="S776">
        <v>2602.711</v>
      </c>
    </row>
    <row r="777" spans="1:19" ht="12.75">
      <c r="A777" t="s">
        <v>57</v>
      </c>
      <c r="B777" t="s">
        <v>45</v>
      </c>
      <c r="C777" t="s">
        <v>10</v>
      </c>
      <c r="D777">
        <v>2011</v>
      </c>
      <c r="E777">
        <v>8</v>
      </c>
      <c r="F777">
        <v>0.4507631</v>
      </c>
      <c r="G777">
        <v>0.4507631</v>
      </c>
      <c r="H777">
        <v>75.8388</v>
      </c>
      <c r="I777">
        <v>0.0561844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3.795576</v>
      </c>
      <c r="P777">
        <v>33454.21</v>
      </c>
      <c r="Q777">
        <v>6</v>
      </c>
      <c r="R777">
        <v>3973.026</v>
      </c>
      <c r="S777">
        <v>3973.026</v>
      </c>
    </row>
    <row r="778" spans="1:19" ht="12.75">
      <c r="A778" t="s">
        <v>57</v>
      </c>
      <c r="B778" t="s">
        <v>45</v>
      </c>
      <c r="C778" t="s">
        <v>10</v>
      </c>
      <c r="D778">
        <v>2011</v>
      </c>
      <c r="E778">
        <v>9</v>
      </c>
      <c r="F778">
        <v>0.6972077</v>
      </c>
      <c r="G778">
        <v>0.6972077</v>
      </c>
      <c r="H778">
        <v>78.7707</v>
      </c>
      <c r="I778">
        <v>0.0567725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3.795576</v>
      </c>
      <c r="P778">
        <v>33454.21</v>
      </c>
      <c r="Q778">
        <v>6</v>
      </c>
      <c r="R778">
        <v>6145.188</v>
      </c>
      <c r="S778">
        <v>6145.188</v>
      </c>
    </row>
    <row r="779" spans="1:19" ht="12.75">
      <c r="A779" t="s">
        <v>57</v>
      </c>
      <c r="B779" t="s">
        <v>45</v>
      </c>
      <c r="C779" t="s">
        <v>10</v>
      </c>
      <c r="D779">
        <v>2011</v>
      </c>
      <c r="E779">
        <v>10</v>
      </c>
      <c r="F779">
        <v>0.9851184</v>
      </c>
      <c r="G779">
        <v>0.9851184</v>
      </c>
      <c r="H779">
        <v>80.2327</v>
      </c>
      <c r="I779">
        <v>0.0565812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3.795576</v>
      </c>
      <c r="P779">
        <v>33454.21</v>
      </c>
      <c r="Q779">
        <v>6</v>
      </c>
      <c r="R779">
        <v>8682.834</v>
      </c>
      <c r="S779">
        <v>8682.834</v>
      </c>
    </row>
    <row r="780" spans="1:19" ht="12.75">
      <c r="A780" t="s">
        <v>57</v>
      </c>
      <c r="B780" t="s">
        <v>45</v>
      </c>
      <c r="C780" t="s">
        <v>10</v>
      </c>
      <c r="D780">
        <v>2011</v>
      </c>
      <c r="E780">
        <v>11</v>
      </c>
      <c r="F780">
        <v>1.26922</v>
      </c>
      <c r="G780">
        <v>1.26922</v>
      </c>
      <c r="H780">
        <v>81.4304</v>
      </c>
      <c r="I780">
        <v>0.0544148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3.795576</v>
      </c>
      <c r="P780">
        <v>33454.21</v>
      </c>
      <c r="Q780">
        <v>6</v>
      </c>
      <c r="R780">
        <v>11186.91</v>
      </c>
      <c r="S780">
        <v>11186.91</v>
      </c>
    </row>
    <row r="781" spans="1:19" ht="12.75">
      <c r="A781" t="s">
        <v>57</v>
      </c>
      <c r="B781" t="s">
        <v>45</v>
      </c>
      <c r="C781" t="s">
        <v>10</v>
      </c>
      <c r="D781">
        <v>2011</v>
      </c>
      <c r="E781">
        <v>12</v>
      </c>
      <c r="F781">
        <v>1.545317</v>
      </c>
      <c r="G781">
        <v>1.545317</v>
      </c>
      <c r="H781">
        <v>82.9501</v>
      </c>
      <c r="I781">
        <v>0.0541186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3.795576</v>
      </c>
      <c r="P781">
        <v>33454.21</v>
      </c>
      <c r="Q781">
        <v>6</v>
      </c>
      <c r="R781">
        <v>13620.42</v>
      </c>
      <c r="S781">
        <v>13620.42</v>
      </c>
    </row>
    <row r="782" spans="1:19" ht="12.75">
      <c r="A782" t="s">
        <v>57</v>
      </c>
      <c r="B782" t="s">
        <v>45</v>
      </c>
      <c r="C782" t="s">
        <v>10</v>
      </c>
      <c r="D782">
        <v>2011</v>
      </c>
      <c r="E782">
        <v>13</v>
      </c>
      <c r="F782">
        <v>1.802971</v>
      </c>
      <c r="G782">
        <v>1.802971</v>
      </c>
      <c r="H782">
        <v>83.3322</v>
      </c>
      <c r="I782">
        <v>0.0532649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3.795576</v>
      </c>
      <c r="P782">
        <v>33454.21</v>
      </c>
      <c r="Q782">
        <v>6</v>
      </c>
      <c r="R782">
        <v>15891.38</v>
      </c>
      <c r="S782">
        <v>15891.38</v>
      </c>
    </row>
    <row r="783" spans="1:19" ht="12.75">
      <c r="A783" t="s">
        <v>57</v>
      </c>
      <c r="B783" t="s">
        <v>45</v>
      </c>
      <c r="C783" t="s">
        <v>10</v>
      </c>
      <c r="D783">
        <v>2011</v>
      </c>
      <c r="E783">
        <v>14</v>
      </c>
      <c r="F783">
        <v>1.814235</v>
      </c>
      <c r="G783">
        <v>1.440478</v>
      </c>
      <c r="H783">
        <v>83.7166</v>
      </c>
      <c r="I783">
        <v>0.0531807</v>
      </c>
      <c r="J783">
        <v>-0.4419106</v>
      </c>
      <c r="K783">
        <v>-0.4016448</v>
      </c>
      <c r="L783">
        <v>-0.3737568</v>
      </c>
      <c r="M783">
        <v>-0.3458688</v>
      </c>
      <c r="N783">
        <v>-0.3056029</v>
      </c>
      <c r="O783">
        <v>3.795576</v>
      </c>
      <c r="P783">
        <v>33454.21</v>
      </c>
      <c r="Q783">
        <v>6</v>
      </c>
      <c r="R783">
        <v>15990.67</v>
      </c>
      <c r="S783">
        <v>12696.37</v>
      </c>
    </row>
    <row r="784" spans="1:19" ht="12.75">
      <c r="A784" t="s">
        <v>57</v>
      </c>
      <c r="B784" t="s">
        <v>45</v>
      </c>
      <c r="C784" t="s">
        <v>10</v>
      </c>
      <c r="D784">
        <v>2011</v>
      </c>
      <c r="E784">
        <v>15</v>
      </c>
      <c r="F784">
        <v>1.755172</v>
      </c>
      <c r="G784">
        <v>1.363006</v>
      </c>
      <c r="H784">
        <v>85.1728</v>
      </c>
      <c r="I784">
        <v>0.0524144</v>
      </c>
      <c r="J784">
        <v>-0.460633</v>
      </c>
      <c r="K784">
        <v>-0.4209474</v>
      </c>
      <c r="L784">
        <v>-0.3921661</v>
      </c>
      <c r="M784">
        <v>-0.3659751</v>
      </c>
      <c r="N784">
        <v>-0.3262894</v>
      </c>
      <c r="O784">
        <v>3.795576</v>
      </c>
      <c r="P784">
        <v>33454.21</v>
      </c>
      <c r="Q784">
        <v>6</v>
      </c>
      <c r="R784">
        <v>15470.08</v>
      </c>
      <c r="S784">
        <v>12013.53</v>
      </c>
    </row>
    <row r="785" spans="1:19" ht="12.75">
      <c r="A785" t="s">
        <v>57</v>
      </c>
      <c r="B785" t="s">
        <v>45</v>
      </c>
      <c r="C785" t="s">
        <v>10</v>
      </c>
      <c r="D785">
        <v>2011</v>
      </c>
      <c r="E785">
        <v>16</v>
      </c>
      <c r="F785">
        <v>1.680205</v>
      </c>
      <c r="G785">
        <v>1.273126</v>
      </c>
      <c r="H785">
        <v>84.9202</v>
      </c>
      <c r="I785">
        <v>0.0520983</v>
      </c>
      <c r="J785">
        <v>-0.4747522</v>
      </c>
      <c r="K785">
        <v>-0.4353059</v>
      </c>
      <c r="L785">
        <v>-0.4070785</v>
      </c>
      <c r="M785">
        <v>-0.3806652</v>
      </c>
      <c r="N785">
        <v>-0.341219</v>
      </c>
      <c r="O785">
        <v>3.795576</v>
      </c>
      <c r="P785">
        <v>33454.21</v>
      </c>
      <c r="Q785">
        <v>6</v>
      </c>
      <c r="R785">
        <v>14809.32</v>
      </c>
      <c r="S785">
        <v>11221.33</v>
      </c>
    </row>
    <row r="786" spans="1:19" ht="12.75">
      <c r="A786" t="s">
        <v>57</v>
      </c>
      <c r="B786" t="s">
        <v>45</v>
      </c>
      <c r="C786" t="s">
        <v>10</v>
      </c>
      <c r="D786">
        <v>2011</v>
      </c>
      <c r="E786">
        <v>17</v>
      </c>
      <c r="F786">
        <v>1.542161</v>
      </c>
      <c r="G786">
        <v>1.138385</v>
      </c>
      <c r="H786">
        <v>83.6036</v>
      </c>
      <c r="I786">
        <v>0.0508754</v>
      </c>
      <c r="J786">
        <v>-0.4840814</v>
      </c>
      <c r="K786">
        <v>-0.445561</v>
      </c>
      <c r="L786">
        <v>-0.4037758</v>
      </c>
      <c r="M786">
        <v>-0.3922028</v>
      </c>
      <c r="N786">
        <v>-0.3536824</v>
      </c>
      <c r="O786">
        <v>3.795576</v>
      </c>
      <c r="P786">
        <v>33454.21</v>
      </c>
      <c r="Q786">
        <v>6</v>
      </c>
      <c r="R786">
        <v>13592.6</v>
      </c>
      <c r="S786">
        <v>10033.72</v>
      </c>
    </row>
    <row r="787" spans="1:19" ht="12.75">
      <c r="A787" t="s">
        <v>57</v>
      </c>
      <c r="B787" t="s">
        <v>45</v>
      </c>
      <c r="C787" t="s">
        <v>10</v>
      </c>
      <c r="D787">
        <v>2011</v>
      </c>
      <c r="E787">
        <v>18</v>
      </c>
      <c r="F787">
        <v>1.32041</v>
      </c>
      <c r="G787">
        <v>0.9510554</v>
      </c>
      <c r="H787">
        <v>79.6501</v>
      </c>
      <c r="I787">
        <v>0.0491221</v>
      </c>
      <c r="J787">
        <v>-0.4323067</v>
      </c>
      <c r="K787">
        <v>-0.3951139</v>
      </c>
      <c r="L787">
        <v>-0.3693542</v>
      </c>
      <c r="M787">
        <v>-0.3435946</v>
      </c>
      <c r="N787">
        <v>-0.3064018</v>
      </c>
      <c r="O787">
        <v>3.795576</v>
      </c>
      <c r="P787">
        <v>33454.21</v>
      </c>
      <c r="Q787">
        <v>6</v>
      </c>
      <c r="R787">
        <v>11638.09</v>
      </c>
      <c r="S787">
        <v>8382.603</v>
      </c>
    </row>
    <row r="788" spans="1:19" ht="12.75">
      <c r="A788" t="s">
        <v>57</v>
      </c>
      <c r="B788" t="s">
        <v>45</v>
      </c>
      <c r="C788" t="s">
        <v>10</v>
      </c>
      <c r="D788">
        <v>2011</v>
      </c>
      <c r="E788">
        <v>19</v>
      </c>
      <c r="F788">
        <v>0.9164382</v>
      </c>
      <c r="G788">
        <v>1.088058</v>
      </c>
      <c r="H788">
        <v>77.6532</v>
      </c>
      <c r="I788">
        <v>0.0482585</v>
      </c>
      <c r="J788">
        <v>0.1097736</v>
      </c>
      <c r="K788">
        <v>0.1463125</v>
      </c>
      <c r="L788">
        <v>0.1716193</v>
      </c>
      <c r="M788">
        <v>0.1969261</v>
      </c>
      <c r="N788">
        <v>0.233465</v>
      </c>
      <c r="O788">
        <v>3.795576</v>
      </c>
      <c r="P788">
        <v>33454.21</v>
      </c>
      <c r="Q788">
        <v>6</v>
      </c>
      <c r="R788">
        <v>8077.487</v>
      </c>
      <c r="S788">
        <v>9590.139</v>
      </c>
    </row>
    <row r="789" spans="1:19" ht="12.75">
      <c r="A789" t="s">
        <v>57</v>
      </c>
      <c r="B789" t="s">
        <v>45</v>
      </c>
      <c r="C789" t="s">
        <v>10</v>
      </c>
      <c r="D789">
        <v>2011</v>
      </c>
      <c r="E789">
        <v>20</v>
      </c>
      <c r="F789">
        <v>0.6992431</v>
      </c>
      <c r="G789">
        <v>0.8163319</v>
      </c>
      <c r="H789">
        <v>76.0791</v>
      </c>
      <c r="I789">
        <v>0.048256</v>
      </c>
      <c r="J789">
        <v>0.0500118</v>
      </c>
      <c r="K789">
        <v>0.0865488</v>
      </c>
      <c r="L789">
        <v>0.1170888</v>
      </c>
      <c r="M789">
        <v>0.1371598</v>
      </c>
      <c r="N789">
        <v>0.1736968</v>
      </c>
      <c r="O789">
        <v>3.795576</v>
      </c>
      <c r="P789">
        <v>33454.21</v>
      </c>
      <c r="Q789">
        <v>6</v>
      </c>
      <c r="R789">
        <v>6163.128</v>
      </c>
      <c r="S789">
        <v>7195.149</v>
      </c>
    </row>
    <row r="790" spans="1:19" ht="12.75">
      <c r="A790" t="s">
        <v>57</v>
      </c>
      <c r="B790" t="s">
        <v>45</v>
      </c>
      <c r="C790" t="s">
        <v>10</v>
      </c>
      <c r="D790">
        <v>2011</v>
      </c>
      <c r="E790">
        <v>21</v>
      </c>
      <c r="F790">
        <v>0.4854789</v>
      </c>
      <c r="G790">
        <v>0.5617716</v>
      </c>
      <c r="H790">
        <v>73.4155</v>
      </c>
      <c r="I790">
        <v>0.0476423</v>
      </c>
      <c r="J790">
        <v>0.0119711</v>
      </c>
      <c r="K790">
        <v>0.0480436</v>
      </c>
      <c r="L790">
        <v>0.0762927</v>
      </c>
      <c r="M790">
        <v>0.0980109</v>
      </c>
      <c r="N790">
        <v>0.1340833</v>
      </c>
      <c r="O790">
        <v>3.795576</v>
      </c>
      <c r="P790">
        <v>33454.21</v>
      </c>
      <c r="Q790">
        <v>6</v>
      </c>
      <c r="R790">
        <v>4279.011</v>
      </c>
      <c r="S790">
        <v>4951.455</v>
      </c>
    </row>
    <row r="791" spans="1:19" ht="12.75">
      <c r="A791" t="s">
        <v>57</v>
      </c>
      <c r="B791" t="s">
        <v>45</v>
      </c>
      <c r="C791" t="s">
        <v>10</v>
      </c>
      <c r="D791">
        <v>2011</v>
      </c>
      <c r="E791">
        <v>22</v>
      </c>
      <c r="F791">
        <v>0.3427831</v>
      </c>
      <c r="G791">
        <v>0.3930778</v>
      </c>
      <c r="H791">
        <v>71.399</v>
      </c>
      <c r="I791">
        <v>0.0474932</v>
      </c>
      <c r="J791">
        <v>-0.0136032</v>
      </c>
      <c r="K791">
        <v>0.0223564</v>
      </c>
      <c r="L791">
        <v>0.0502947</v>
      </c>
      <c r="M791">
        <v>0.0721673</v>
      </c>
      <c r="N791">
        <v>0.1081269</v>
      </c>
      <c r="O791">
        <v>3.795576</v>
      </c>
      <c r="P791">
        <v>33454.21</v>
      </c>
      <c r="Q791">
        <v>6</v>
      </c>
      <c r="R791">
        <v>3021.29</v>
      </c>
      <c r="S791">
        <v>3464.588</v>
      </c>
    </row>
    <row r="792" spans="1:19" ht="12.75">
      <c r="A792" t="s">
        <v>57</v>
      </c>
      <c r="B792" t="s">
        <v>45</v>
      </c>
      <c r="C792" t="s">
        <v>10</v>
      </c>
      <c r="D792">
        <v>2011</v>
      </c>
      <c r="E792">
        <v>23</v>
      </c>
      <c r="F792">
        <v>0.2670098</v>
      </c>
      <c r="G792">
        <v>0.3014148</v>
      </c>
      <c r="H792">
        <v>70.2497</v>
      </c>
      <c r="I792">
        <v>0.0476046</v>
      </c>
      <c r="J792">
        <v>-0.0273798</v>
      </c>
      <c r="K792">
        <v>0.0086641</v>
      </c>
      <c r="L792">
        <v>0.034405</v>
      </c>
      <c r="M792">
        <v>0.0585918</v>
      </c>
      <c r="N792">
        <v>0.0946357</v>
      </c>
      <c r="O792">
        <v>3.795576</v>
      </c>
      <c r="P792">
        <v>33454.21</v>
      </c>
      <c r="Q792">
        <v>6</v>
      </c>
      <c r="R792">
        <v>2353.425</v>
      </c>
      <c r="S792">
        <v>2656.67</v>
      </c>
    </row>
    <row r="793" spans="1:19" ht="12.75">
      <c r="A793" t="s">
        <v>57</v>
      </c>
      <c r="B793" t="s">
        <v>45</v>
      </c>
      <c r="C793" t="s">
        <v>10</v>
      </c>
      <c r="D793">
        <v>2011</v>
      </c>
      <c r="E793">
        <v>24</v>
      </c>
      <c r="F793">
        <v>0.2317975</v>
      </c>
      <c r="G793">
        <v>0.2584083</v>
      </c>
      <c r="H793">
        <v>69.2132</v>
      </c>
      <c r="I793">
        <v>0.0477287</v>
      </c>
      <c r="J793">
        <v>-0.0380645</v>
      </c>
      <c r="K793">
        <v>-0.0019267</v>
      </c>
      <c r="L793">
        <v>0.0266109</v>
      </c>
      <c r="M793">
        <v>0.0481312</v>
      </c>
      <c r="N793">
        <v>0.0842691</v>
      </c>
      <c r="O793">
        <v>3.795576</v>
      </c>
      <c r="P793">
        <v>33454.21</v>
      </c>
      <c r="Q793">
        <v>6</v>
      </c>
      <c r="R793">
        <v>2043.063</v>
      </c>
      <c r="S793">
        <v>2277.611</v>
      </c>
    </row>
    <row r="794" spans="1:19" ht="12.75">
      <c r="A794" t="s">
        <v>57</v>
      </c>
      <c r="B794" t="s">
        <v>46</v>
      </c>
      <c r="C794" t="s">
        <v>10</v>
      </c>
      <c r="D794">
        <v>2011</v>
      </c>
      <c r="E794">
        <v>1</v>
      </c>
      <c r="F794">
        <v>0.171792</v>
      </c>
      <c r="G794">
        <v>0.171792</v>
      </c>
      <c r="H794">
        <v>63.6895</v>
      </c>
      <c r="I794">
        <v>0.0434633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3.795576</v>
      </c>
      <c r="P794">
        <v>33454.21</v>
      </c>
      <c r="Q794">
        <v>6</v>
      </c>
      <c r="R794">
        <v>1514.174</v>
      </c>
      <c r="S794">
        <v>1514.174</v>
      </c>
    </row>
    <row r="795" spans="1:19" ht="12.75">
      <c r="A795" t="s">
        <v>57</v>
      </c>
      <c r="B795" t="s">
        <v>46</v>
      </c>
      <c r="C795" t="s">
        <v>10</v>
      </c>
      <c r="D795">
        <v>2011</v>
      </c>
      <c r="E795">
        <v>2</v>
      </c>
      <c r="F795">
        <v>0.1716114</v>
      </c>
      <c r="G795">
        <v>0.1716114</v>
      </c>
      <c r="H795">
        <v>63.3442</v>
      </c>
      <c r="I795">
        <v>0.0429978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3.795576</v>
      </c>
      <c r="P795">
        <v>33454.21</v>
      </c>
      <c r="Q795">
        <v>6</v>
      </c>
      <c r="R795">
        <v>1512.583</v>
      </c>
      <c r="S795">
        <v>1512.583</v>
      </c>
    </row>
    <row r="796" spans="1:19" ht="12.75">
      <c r="A796" t="s">
        <v>57</v>
      </c>
      <c r="B796" t="s">
        <v>46</v>
      </c>
      <c r="C796" t="s">
        <v>10</v>
      </c>
      <c r="D796">
        <v>2011</v>
      </c>
      <c r="E796">
        <v>3</v>
      </c>
      <c r="F796">
        <v>0.1668959</v>
      </c>
      <c r="G796">
        <v>0.1668959</v>
      </c>
      <c r="H796">
        <v>61.084</v>
      </c>
      <c r="I796">
        <v>0.0423233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3.795576</v>
      </c>
      <c r="P796">
        <v>33454.21</v>
      </c>
      <c r="Q796">
        <v>6</v>
      </c>
      <c r="R796">
        <v>1471.021</v>
      </c>
      <c r="S796">
        <v>1471.021</v>
      </c>
    </row>
    <row r="797" spans="1:19" ht="12.75">
      <c r="A797" t="s">
        <v>57</v>
      </c>
      <c r="B797" t="s">
        <v>46</v>
      </c>
      <c r="C797" t="s">
        <v>10</v>
      </c>
      <c r="D797">
        <v>2011</v>
      </c>
      <c r="E797">
        <v>4</v>
      </c>
      <c r="F797">
        <v>0.1473939</v>
      </c>
      <c r="G797">
        <v>0.1473939</v>
      </c>
      <c r="H797">
        <v>61.3697</v>
      </c>
      <c r="I797">
        <v>0.0415788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3.795576</v>
      </c>
      <c r="P797">
        <v>33454.21</v>
      </c>
      <c r="Q797">
        <v>6</v>
      </c>
      <c r="R797">
        <v>1299.129</v>
      </c>
      <c r="S797">
        <v>1299.129</v>
      </c>
    </row>
    <row r="798" spans="1:19" ht="12.75">
      <c r="A798" t="s">
        <v>57</v>
      </c>
      <c r="B798" t="s">
        <v>46</v>
      </c>
      <c r="C798" t="s">
        <v>10</v>
      </c>
      <c r="D798">
        <v>2011</v>
      </c>
      <c r="E798">
        <v>5</v>
      </c>
      <c r="F798">
        <v>0.1340232</v>
      </c>
      <c r="G798">
        <v>0.1340232</v>
      </c>
      <c r="H798">
        <v>61.0463</v>
      </c>
      <c r="I798">
        <v>0.0407328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3.795576</v>
      </c>
      <c r="P798">
        <v>33454.21</v>
      </c>
      <c r="Q798">
        <v>6</v>
      </c>
      <c r="R798">
        <v>1181.281</v>
      </c>
      <c r="S798">
        <v>1181.281</v>
      </c>
    </row>
    <row r="799" spans="1:19" ht="12.75">
      <c r="A799" t="s">
        <v>57</v>
      </c>
      <c r="B799" t="s">
        <v>46</v>
      </c>
      <c r="C799" t="s">
        <v>10</v>
      </c>
      <c r="D799">
        <v>2011</v>
      </c>
      <c r="E799">
        <v>6</v>
      </c>
      <c r="F799">
        <v>0.1578237</v>
      </c>
      <c r="G799">
        <v>0.1578237</v>
      </c>
      <c r="H799">
        <v>61.4958</v>
      </c>
      <c r="I799">
        <v>0.0398847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3.795576</v>
      </c>
      <c r="P799">
        <v>33454.21</v>
      </c>
      <c r="Q799">
        <v>6</v>
      </c>
      <c r="R799">
        <v>1391.058</v>
      </c>
      <c r="S799">
        <v>1391.058</v>
      </c>
    </row>
    <row r="800" spans="1:19" ht="12.75">
      <c r="A800" t="s">
        <v>57</v>
      </c>
      <c r="B800" t="s">
        <v>46</v>
      </c>
      <c r="C800" t="s">
        <v>10</v>
      </c>
      <c r="D800">
        <v>2011</v>
      </c>
      <c r="E800">
        <v>7</v>
      </c>
      <c r="F800">
        <v>0.209708</v>
      </c>
      <c r="G800">
        <v>0.209708</v>
      </c>
      <c r="H800">
        <v>63.0813</v>
      </c>
      <c r="I800">
        <v>0.0396876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3.795576</v>
      </c>
      <c r="P800">
        <v>33454.21</v>
      </c>
      <c r="Q800">
        <v>6</v>
      </c>
      <c r="R800">
        <v>1848.366</v>
      </c>
      <c r="S800">
        <v>1848.366</v>
      </c>
    </row>
    <row r="801" spans="1:19" ht="12.75">
      <c r="A801" t="s">
        <v>57</v>
      </c>
      <c r="B801" t="s">
        <v>46</v>
      </c>
      <c r="C801" t="s">
        <v>10</v>
      </c>
      <c r="D801">
        <v>2011</v>
      </c>
      <c r="E801">
        <v>8</v>
      </c>
      <c r="F801">
        <v>0.2766911</v>
      </c>
      <c r="G801">
        <v>0.2766911</v>
      </c>
      <c r="H801">
        <v>66.461</v>
      </c>
      <c r="I801">
        <v>0.0393693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3.795576</v>
      </c>
      <c r="P801">
        <v>33454.21</v>
      </c>
      <c r="Q801">
        <v>6</v>
      </c>
      <c r="R801">
        <v>2438.756</v>
      </c>
      <c r="S801">
        <v>2438.756</v>
      </c>
    </row>
    <row r="802" spans="1:19" ht="12.75">
      <c r="A802" t="s">
        <v>57</v>
      </c>
      <c r="B802" t="s">
        <v>46</v>
      </c>
      <c r="C802" t="s">
        <v>10</v>
      </c>
      <c r="D802">
        <v>2011</v>
      </c>
      <c r="E802">
        <v>9</v>
      </c>
      <c r="F802">
        <v>0.3848946</v>
      </c>
      <c r="G802">
        <v>0.3848946</v>
      </c>
      <c r="H802">
        <v>69.5737</v>
      </c>
      <c r="I802">
        <v>0.0391643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3.795576</v>
      </c>
      <c r="P802">
        <v>33454.21</v>
      </c>
      <c r="Q802">
        <v>6</v>
      </c>
      <c r="R802">
        <v>3392.461</v>
      </c>
      <c r="S802">
        <v>3392.461</v>
      </c>
    </row>
    <row r="803" spans="1:19" ht="12.75">
      <c r="A803" t="s">
        <v>57</v>
      </c>
      <c r="B803" t="s">
        <v>46</v>
      </c>
      <c r="C803" t="s">
        <v>10</v>
      </c>
      <c r="D803">
        <v>2011</v>
      </c>
      <c r="E803">
        <v>10</v>
      </c>
      <c r="F803">
        <v>0.5297434</v>
      </c>
      <c r="G803">
        <v>0.5297434</v>
      </c>
      <c r="H803">
        <v>73.218</v>
      </c>
      <c r="I803">
        <v>0.0391676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3.795576</v>
      </c>
      <c r="P803">
        <v>33454.21</v>
      </c>
      <c r="Q803">
        <v>6</v>
      </c>
      <c r="R803">
        <v>4669.159</v>
      </c>
      <c r="S803">
        <v>4669.159</v>
      </c>
    </row>
    <row r="804" spans="1:19" ht="12.75">
      <c r="A804" t="s">
        <v>57</v>
      </c>
      <c r="B804" t="s">
        <v>46</v>
      </c>
      <c r="C804" t="s">
        <v>10</v>
      </c>
      <c r="D804">
        <v>2011</v>
      </c>
      <c r="E804">
        <v>11</v>
      </c>
      <c r="F804">
        <v>0.6887</v>
      </c>
      <c r="G804">
        <v>0.6887</v>
      </c>
      <c r="H804">
        <v>74.9256</v>
      </c>
      <c r="I804">
        <v>0.038907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3.795576</v>
      </c>
      <c r="P804">
        <v>33454.21</v>
      </c>
      <c r="Q804">
        <v>6</v>
      </c>
      <c r="R804">
        <v>6070.202</v>
      </c>
      <c r="S804">
        <v>6070.202</v>
      </c>
    </row>
    <row r="805" spans="1:19" ht="12.75">
      <c r="A805" t="s">
        <v>57</v>
      </c>
      <c r="B805" t="s">
        <v>46</v>
      </c>
      <c r="C805" t="s">
        <v>10</v>
      </c>
      <c r="D805">
        <v>2011</v>
      </c>
      <c r="E805">
        <v>12</v>
      </c>
      <c r="F805">
        <v>0.8565747</v>
      </c>
      <c r="G805">
        <v>0.8565747</v>
      </c>
      <c r="H805">
        <v>75.5411</v>
      </c>
      <c r="I805">
        <v>0.0386956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3.795576</v>
      </c>
      <c r="P805">
        <v>33454.21</v>
      </c>
      <c r="Q805">
        <v>6</v>
      </c>
      <c r="R805">
        <v>7549.849</v>
      </c>
      <c r="S805">
        <v>7549.849</v>
      </c>
    </row>
    <row r="806" spans="1:19" ht="12.75">
      <c r="A806" t="s">
        <v>57</v>
      </c>
      <c r="B806" t="s">
        <v>46</v>
      </c>
      <c r="C806" t="s">
        <v>10</v>
      </c>
      <c r="D806">
        <v>2011</v>
      </c>
      <c r="E806">
        <v>13</v>
      </c>
      <c r="F806">
        <v>1.031289</v>
      </c>
      <c r="G806">
        <v>1.031289</v>
      </c>
      <c r="H806">
        <v>76.9279</v>
      </c>
      <c r="I806">
        <v>0.0386146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3.795576</v>
      </c>
      <c r="P806">
        <v>33454.21</v>
      </c>
      <c r="Q806">
        <v>6</v>
      </c>
      <c r="R806">
        <v>9089.784</v>
      </c>
      <c r="S806">
        <v>9089.784</v>
      </c>
    </row>
    <row r="807" spans="1:19" ht="12.75">
      <c r="A807" t="s">
        <v>57</v>
      </c>
      <c r="B807" t="s">
        <v>46</v>
      </c>
      <c r="C807" t="s">
        <v>10</v>
      </c>
      <c r="D807">
        <v>2011</v>
      </c>
      <c r="E807">
        <v>14</v>
      </c>
      <c r="F807">
        <v>1.109259</v>
      </c>
      <c r="G807">
        <v>0.8521006</v>
      </c>
      <c r="H807">
        <v>77.7756</v>
      </c>
      <c r="I807">
        <v>0.039173</v>
      </c>
      <c r="J807">
        <v>-0.3073607</v>
      </c>
      <c r="K807">
        <v>-0.2777008</v>
      </c>
      <c r="L807">
        <v>-0.2571585</v>
      </c>
      <c r="M807">
        <v>-0.2366161</v>
      </c>
      <c r="N807">
        <v>-0.2069562</v>
      </c>
      <c r="O807">
        <v>3.795576</v>
      </c>
      <c r="P807">
        <v>33454.21</v>
      </c>
      <c r="Q807">
        <v>6</v>
      </c>
      <c r="R807">
        <v>9777.009</v>
      </c>
      <c r="S807">
        <v>7510.415</v>
      </c>
    </row>
    <row r="808" spans="1:19" ht="12.75">
      <c r="A808" t="s">
        <v>57</v>
      </c>
      <c r="B808" t="s">
        <v>46</v>
      </c>
      <c r="C808" t="s">
        <v>10</v>
      </c>
      <c r="D808">
        <v>2011</v>
      </c>
      <c r="E808">
        <v>15</v>
      </c>
      <c r="F808">
        <v>1.100861</v>
      </c>
      <c r="G808">
        <v>0.8277388</v>
      </c>
      <c r="H808">
        <v>76.7358</v>
      </c>
      <c r="I808">
        <v>0.0388397</v>
      </c>
      <c r="J808">
        <v>-0.3244397</v>
      </c>
      <c r="K808">
        <v>-0.2950322</v>
      </c>
      <c r="L808">
        <v>-0.2731223</v>
      </c>
      <c r="M808">
        <v>-0.2542971</v>
      </c>
      <c r="N808">
        <v>-0.2248896</v>
      </c>
      <c r="O808">
        <v>3.795576</v>
      </c>
      <c r="P808">
        <v>33454.21</v>
      </c>
      <c r="Q808">
        <v>6</v>
      </c>
      <c r="R808">
        <v>9702.989</v>
      </c>
      <c r="S808">
        <v>7295.689</v>
      </c>
    </row>
    <row r="809" spans="1:19" ht="12.75">
      <c r="A809" t="s">
        <v>57</v>
      </c>
      <c r="B809" t="s">
        <v>46</v>
      </c>
      <c r="C809" t="s">
        <v>10</v>
      </c>
      <c r="D809">
        <v>2011</v>
      </c>
      <c r="E809">
        <v>16</v>
      </c>
      <c r="F809">
        <v>1.070609</v>
      </c>
      <c r="G809">
        <v>0.7878711</v>
      </c>
      <c r="H809">
        <v>75.4251</v>
      </c>
      <c r="I809">
        <v>0.0386882</v>
      </c>
      <c r="J809">
        <v>-0.3355823</v>
      </c>
      <c r="K809">
        <v>-0.3062894</v>
      </c>
      <c r="L809">
        <v>-0.282738</v>
      </c>
      <c r="M809">
        <v>-0.2657132</v>
      </c>
      <c r="N809">
        <v>-0.2364204</v>
      </c>
      <c r="O809">
        <v>3.795576</v>
      </c>
      <c r="P809">
        <v>33454.21</v>
      </c>
      <c r="Q809">
        <v>6</v>
      </c>
      <c r="R809">
        <v>9436.349</v>
      </c>
      <c r="S809">
        <v>6944.296</v>
      </c>
    </row>
    <row r="810" spans="1:19" ht="12.75">
      <c r="A810" t="s">
        <v>57</v>
      </c>
      <c r="B810" t="s">
        <v>46</v>
      </c>
      <c r="C810" t="s">
        <v>10</v>
      </c>
      <c r="D810">
        <v>2011</v>
      </c>
      <c r="E810">
        <v>17</v>
      </c>
      <c r="F810">
        <v>0.9855753</v>
      </c>
      <c r="G810">
        <v>0.7109219</v>
      </c>
      <c r="H810">
        <v>73.092</v>
      </c>
      <c r="I810">
        <v>0.0381653</v>
      </c>
      <c r="J810">
        <v>-0.3331951</v>
      </c>
      <c r="K810">
        <v>-0.3042983</v>
      </c>
      <c r="L810">
        <v>-0.2746533</v>
      </c>
      <c r="M810">
        <v>-0.2642705</v>
      </c>
      <c r="N810">
        <v>-0.2353736</v>
      </c>
      <c r="O810">
        <v>3.795576</v>
      </c>
      <c r="P810">
        <v>33454.21</v>
      </c>
      <c r="Q810">
        <v>6</v>
      </c>
      <c r="R810">
        <v>8686.86</v>
      </c>
      <c r="S810">
        <v>6266.066</v>
      </c>
    </row>
    <row r="811" spans="1:19" ht="12.75">
      <c r="A811" t="s">
        <v>57</v>
      </c>
      <c r="B811" t="s">
        <v>46</v>
      </c>
      <c r="C811" t="s">
        <v>10</v>
      </c>
      <c r="D811">
        <v>2011</v>
      </c>
      <c r="E811">
        <v>18</v>
      </c>
      <c r="F811">
        <v>0.8427389</v>
      </c>
      <c r="G811">
        <v>0.5986956</v>
      </c>
      <c r="H811">
        <v>72.1818</v>
      </c>
      <c r="I811">
        <v>0.037984</v>
      </c>
      <c r="J811">
        <v>-0.2927217</v>
      </c>
      <c r="K811">
        <v>-0.2639621</v>
      </c>
      <c r="L811">
        <v>-0.2440432</v>
      </c>
      <c r="M811">
        <v>-0.2241244</v>
      </c>
      <c r="N811">
        <v>-0.1953648</v>
      </c>
      <c r="O811">
        <v>3.795576</v>
      </c>
      <c r="P811">
        <v>33454.21</v>
      </c>
      <c r="Q811">
        <v>6</v>
      </c>
      <c r="R811">
        <v>7427.9</v>
      </c>
      <c r="S811">
        <v>5276.903</v>
      </c>
    </row>
    <row r="812" spans="1:19" ht="12.75">
      <c r="A812" t="s">
        <v>57</v>
      </c>
      <c r="B812" t="s">
        <v>46</v>
      </c>
      <c r="C812" t="s">
        <v>10</v>
      </c>
      <c r="D812">
        <v>2011</v>
      </c>
      <c r="E812">
        <v>19</v>
      </c>
      <c r="F812">
        <v>0.5986351</v>
      </c>
      <c r="G812">
        <v>0.7394924</v>
      </c>
      <c r="H812">
        <v>70.9044</v>
      </c>
      <c r="I812">
        <v>0.0384867</v>
      </c>
      <c r="J812">
        <v>0.0915346</v>
      </c>
      <c r="K812">
        <v>0.1206748</v>
      </c>
      <c r="L812">
        <v>0.1408573</v>
      </c>
      <c r="M812">
        <v>0.1610397</v>
      </c>
      <c r="N812">
        <v>0.1901799</v>
      </c>
      <c r="O812">
        <v>3.795576</v>
      </c>
      <c r="P812">
        <v>33454.21</v>
      </c>
      <c r="Q812">
        <v>6</v>
      </c>
      <c r="R812">
        <v>5276.37</v>
      </c>
      <c r="S812">
        <v>6517.886</v>
      </c>
    </row>
    <row r="813" spans="1:19" ht="12.75">
      <c r="A813" t="s">
        <v>57</v>
      </c>
      <c r="B813" t="s">
        <v>46</v>
      </c>
      <c r="C813" t="s">
        <v>10</v>
      </c>
      <c r="D813">
        <v>2011</v>
      </c>
      <c r="E813">
        <v>20</v>
      </c>
      <c r="F813">
        <v>0.4538523</v>
      </c>
      <c r="G813">
        <v>0.5507065</v>
      </c>
      <c r="H813">
        <v>67.537</v>
      </c>
      <c r="I813">
        <v>0.0379584</v>
      </c>
      <c r="J813">
        <v>0.0442756</v>
      </c>
      <c r="K813">
        <v>0.0730159</v>
      </c>
      <c r="L813">
        <v>0.0968542</v>
      </c>
      <c r="M813">
        <v>0.1128267</v>
      </c>
      <c r="N813">
        <v>0.141567</v>
      </c>
      <c r="O813">
        <v>3.795576</v>
      </c>
      <c r="P813">
        <v>33454.21</v>
      </c>
      <c r="Q813">
        <v>6</v>
      </c>
      <c r="R813">
        <v>4000.254</v>
      </c>
      <c r="S813">
        <v>4853.927</v>
      </c>
    </row>
    <row r="814" spans="1:19" ht="12.75">
      <c r="A814" t="s">
        <v>57</v>
      </c>
      <c r="B814" t="s">
        <v>46</v>
      </c>
      <c r="C814" t="s">
        <v>10</v>
      </c>
      <c r="D814">
        <v>2011</v>
      </c>
      <c r="E814">
        <v>21</v>
      </c>
      <c r="F814">
        <v>0.3174411</v>
      </c>
      <c r="G814">
        <v>0.3809135</v>
      </c>
      <c r="H814">
        <v>64.7922</v>
      </c>
      <c r="I814">
        <v>0.0374282</v>
      </c>
      <c r="J814">
        <v>0.0127507</v>
      </c>
      <c r="K814">
        <v>0.0410895</v>
      </c>
      <c r="L814">
        <v>0.0634724</v>
      </c>
      <c r="M814">
        <v>0.0803442</v>
      </c>
      <c r="N814">
        <v>0.108683</v>
      </c>
      <c r="O814">
        <v>3.795576</v>
      </c>
      <c r="P814">
        <v>33454.21</v>
      </c>
      <c r="Q814">
        <v>6</v>
      </c>
      <c r="R814">
        <v>2797.926</v>
      </c>
      <c r="S814">
        <v>3357.372</v>
      </c>
    </row>
    <row r="815" spans="1:19" ht="12.75">
      <c r="A815" t="s">
        <v>57</v>
      </c>
      <c r="B815" t="s">
        <v>46</v>
      </c>
      <c r="C815" t="s">
        <v>10</v>
      </c>
      <c r="D815">
        <v>2011</v>
      </c>
      <c r="E815">
        <v>22</v>
      </c>
      <c r="F815">
        <v>0.2274238</v>
      </c>
      <c r="G815">
        <v>0.268703</v>
      </c>
      <c r="H815">
        <v>63.8482</v>
      </c>
      <c r="I815">
        <v>0.037275</v>
      </c>
      <c r="J815">
        <v>-0.0082354</v>
      </c>
      <c r="K815">
        <v>0.0199874</v>
      </c>
      <c r="L815">
        <v>0.0412792</v>
      </c>
      <c r="M815">
        <v>0.0590814</v>
      </c>
      <c r="N815">
        <v>0.0873042</v>
      </c>
      <c r="O815">
        <v>3.795576</v>
      </c>
      <c r="P815">
        <v>33454.21</v>
      </c>
      <c r="Q815">
        <v>6</v>
      </c>
      <c r="R815">
        <v>2004.514</v>
      </c>
      <c r="S815">
        <v>2368.349</v>
      </c>
    </row>
    <row r="816" spans="1:19" ht="12.75">
      <c r="A816" t="s">
        <v>57</v>
      </c>
      <c r="B816" t="s">
        <v>46</v>
      </c>
      <c r="C816" t="s">
        <v>10</v>
      </c>
      <c r="D816">
        <v>2011</v>
      </c>
      <c r="E816">
        <v>23</v>
      </c>
      <c r="F816">
        <v>0.178189</v>
      </c>
      <c r="G816">
        <v>0.2047494</v>
      </c>
      <c r="H816">
        <v>63.2408</v>
      </c>
      <c r="I816">
        <v>0.0371845</v>
      </c>
      <c r="J816">
        <v>-0.0223229</v>
      </c>
      <c r="K816">
        <v>0.0058314</v>
      </c>
      <c r="L816">
        <v>0.0265604</v>
      </c>
      <c r="M816">
        <v>0.0448306</v>
      </c>
      <c r="N816">
        <v>0.0729849</v>
      </c>
      <c r="O816">
        <v>3.795576</v>
      </c>
      <c r="P816">
        <v>33454.21</v>
      </c>
      <c r="Q816">
        <v>6</v>
      </c>
      <c r="R816">
        <v>1570.558</v>
      </c>
      <c r="S816">
        <v>1804.661</v>
      </c>
    </row>
    <row r="817" spans="1:19" ht="12.75">
      <c r="A817" t="s">
        <v>57</v>
      </c>
      <c r="B817" t="s">
        <v>46</v>
      </c>
      <c r="C817" t="s">
        <v>10</v>
      </c>
      <c r="D817">
        <v>2011</v>
      </c>
      <c r="E817">
        <v>24</v>
      </c>
      <c r="F817">
        <v>0.1551506</v>
      </c>
      <c r="G817">
        <v>0.1742911</v>
      </c>
      <c r="H817">
        <v>62.7419</v>
      </c>
      <c r="I817">
        <v>0.0371807</v>
      </c>
      <c r="J817">
        <v>-0.0316039</v>
      </c>
      <c r="K817">
        <v>-0.0034524</v>
      </c>
      <c r="L817">
        <v>0.0191404</v>
      </c>
      <c r="M817">
        <v>0.0355427</v>
      </c>
      <c r="N817">
        <v>0.0636941</v>
      </c>
      <c r="O817">
        <v>3.795576</v>
      </c>
      <c r="P817">
        <v>33454.21</v>
      </c>
      <c r="Q817">
        <v>6</v>
      </c>
      <c r="R817">
        <v>1367.498</v>
      </c>
      <c r="S817">
        <v>1536.202</v>
      </c>
    </row>
    <row r="818" spans="1:19" ht="12.75">
      <c r="A818" t="s">
        <v>57</v>
      </c>
      <c r="B818" t="s">
        <v>45</v>
      </c>
      <c r="C818" t="s">
        <v>9</v>
      </c>
      <c r="D818">
        <v>2011</v>
      </c>
      <c r="E818">
        <v>1</v>
      </c>
      <c r="F818">
        <v>0.1808285</v>
      </c>
      <c r="G818">
        <v>0.1808285</v>
      </c>
      <c r="H818">
        <v>64.4446</v>
      </c>
      <c r="I818">
        <v>0.0471573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3.795576</v>
      </c>
      <c r="P818">
        <v>33454.21</v>
      </c>
      <c r="Q818">
        <v>5</v>
      </c>
      <c r="R818">
        <v>1593.823</v>
      </c>
      <c r="S818">
        <v>1593.823</v>
      </c>
    </row>
    <row r="819" spans="1:19" ht="12.75">
      <c r="A819" t="s">
        <v>57</v>
      </c>
      <c r="B819" t="s">
        <v>45</v>
      </c>
      <c r="C819" t="s">
        <v>9</v>
      </c>
      <c r="D819">
        <v>2011</v>
      </c>
      <c r="E819">
        <v>2</v>
      </c>
      <c r="F819">
        <v>0.1827897</v>
      </c>
      <c r="G819">
        <v>0.1827897</v>
      </c>
      <c r="H819">
        <v>64.8201</v>
      </c>
      <c r="I819">
        <v>0.0471175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3.795576</v>
      </c>
      <c r="P819">
        <v>33454.21</v>
      </c>
      <c r="Q819">
        <v>5</v>
      </c>
      <c r="R819">
        <v>1611.109</v>
      </c>
      <c r="S819">
        <v>1611.109</v>
      </c>
    </row>
    <row r="820" spans="1:19" ht="12.75">
      <c r="A820" t="s">
        <v>57</v>
      </c>
      <c r="B820" t="s">
        <v>45</v>
      </c>
      <c r="C820" t="s">
        <v>9</v>
      </c>
      <c r="D820">
        <v>2011</v>
      </c>
      <c r="E820">
        <v>3</v>
      </c>
      <c r="F820">
        <v>0.1798295</v>
      </c>
      <c r="G820">
        <v>0.1798295</v>
      </c>
      <c r="H820">
        <v>63.0961</v>
      </c>
      <c r="I820">
        <v>0.0463027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3.795576</v>
      </c>
      <c r="P820">
        <v>33454.21</v>
      </c>
      <c r="Q820">
        <v>5</v>
      </c>
      <c r="R820">
        <v>1585.017</v>
      </c>
      <c r="S820">
        <v>1585.017</v>
      </c>
    </row>
    <row r="821" spans="1:19" ht="12.75">
      <c r="A821" t="s">
        <v>57</v>
      </c>
      <c r="B821" t="s">
        <v>45</v>
      </c>
      <c r="C821" t="s">
        <v>9</v>
      </c>
      <c r="D821">
        <v>2011</v>
      </c>
      <c r="E821">
        <v>4</v>
      </c>
      <c r="F821">
        <v>0.1580008</v>
      </c>
      <c r="G821">
        <v>0.1580008</v>
      </c>
      <c r="H821">
        <v>61.5954</v>
      </c>
      <c r="I821">
        <v>0.0445429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3.795576</v>
      </c>
      <c r="P821">
        <v>33454.21</v>
      </c>
      <c r="Q821">
        <v>5</v>
      </c>
      <c r="R821">
        <v>1392.619</v>
      </c>
      <c r="S821">
        <v>1392.619</v>
      </c>
    </row>
    <row r="822" spans="1:19" ht="12.75">
      <c r="A822" t="s">
        <v>57</v>
      </c>
      <c r="B822" t="s">
        <v>45</v>
      </c>
      <c r="C822" t="s">
        <v>9</v>
      </c>
      <c r="D822">
        <v>2011</v>
      </c>
      <c r="E822">
        <v>5</v>
      </c>
      <c r="F822">
        <v>0.141541</v>
      </c>
      <c r="G822">
        <v>0.141541</v>
      </c>
      <c r="H822">
        <v>60.1778</v>
      </c>
      <c r="I822">
        <v>0.0429857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3.795576</v>
      </c>
      <c r="P822">
        <v>33454.21</v>
      </c>
      <c r="Q822">
        <v>5</v>
      </c>
      <c r="R822">
        <v>1247.543</v>
      </c>
      <c r="S822">
        <v>1247.543</v>
      </c>
    </row>
    <row r="823" spans="1:19" ht="12.75">
      <c r="A823" t="s">
        <v>57</v>
      </c>
      <c r="B823" t="s">
        <v>45</v>
      </c>
      <c r="C823" t="s">
        <v>9</v>
      </c>
      <c r="D823">
        <v>2011</v>
      </c>
      <c r="E823">
        <v>6</v>
      </c>
      <c r="F823">
        <v>0.1646504</v>
      </c>
      <c r="G823">
        <v>0.1646504</v>
      </c>
      <c r="H823">
        <v>59.4485</v>
      </c>
      <c r="I823">
        <v>0.0409598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3.795576</v>
      </c>
      <c r="P823">
        <v>33454.21</v>
      </c>
      <c r="Q823">
        <v>5</v>
      </c>
      <c r="R823">
        <v>1451.229</v>
      </c>
      <c r="S823">
        <v>1451.229</v>
      </c>
    </row>
    <row r="824" spans="1:19" ht="12.75">
      <c r="A824" t="s">
        <v>57</v>
      </c>
      <c r="B824" t="s">
        <v>45</v>
      </c>
      <c r="C824" t="s">
        <v>9</v>
      </c>
      <c r="D824">
        <v>2011</v>
      </c>
      <c r="E824">
        <v>7</v>
      </c>
      <c r="F824">
        <v>0.2213392</v>
      </c>
      <c r="G824">
        <v>0.2213392</v>
      </c>
      <c r="H824">
        <v>63.8533</v>
      </c>
      <c r="I824">
        <v>0.0403114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3.795576</v>
      </c>
      <c r="P824">
        <v>33454.21</v>
      </c>
      <c r="Q824">
        <v>5</v>
      </c>
      <c r="R824">
        <v>1950.883</v>
      </c>
      <c r="S824">
        <v>1950.883</v>
      </c>
    </row>
    <row r="825" spans="1:19" ht="12.75">
      <c r="A825" t="s">
        <v>57</v>
      </c>
      <c r="B825" t="s">
        <v>45</v>
      </c>
      <c r="C825" t="s">
        <v>9</v>
      </c>
      <c r="D825">
        <v>2011</v>
      </c>
      <c r="E825">
        <v>8</v>
      </c>
      <c r="F825">
        <v>0.3124303</v>
      </c>
      <c r="G825">
        <v>0.3124303</v>
      </c>
      <c r="H825">
        <v>71.4597</v>
      </c>
      <c r="I825">
        <v>0.0405969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3.795576</v>
      </c>
      <c r="P825">
        <v>33454.21</v>
      </c>
      <c r="Q825">
        <v>5</v>
      </c>
      <c r="R825">
        <v>2753.761</v>
      </c>
      <c r="S825">
        <v>2753.761</v>
      </c>
    </row>
    <row r="826" spans="1:19" ht="12.75">
      <c r="A826" t="s">
        <v>57</v>
      </c>
      <c r="B826" t="s">
        <v>45</v>
      </c>
      <c r="C826" t="s">
        <v>9</v>
      </c>
      <c r="D826">
        <v>2011</v>
      </c>
      <c r="E826">
        <v>9</v>
      </c>
      <c r="F826">
        <v>0.4763041</v>
      </c>
      <c r="G826">
        <v>0.4763041</v>
      </c>
      <c r="H826">
        <v>77.4498</v>
      </c>
      <c r="I826">
        <v>0.0419047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3.795576</v>
      </c>
      <c r="P826">
        <v>33454.21</v>
      </c>
      <c r="Q826">
        <v>5</v>
      </c>
      <c r="R826">
        <v>4198.144</v>
      </c>
      <c r="S826">
        <v>4198.144</v>
      </c>
    </row>
    <row r="827" spans="1:19" ht="12.75">
      <c r="A827" t="s">
        <v>57</v>
      </c>
      <c r="B827" t="s">
        <v>45</v>
      </c>
      <c r="C827" t="s">
        <v>9</v>
      </c>
      <c r="D827">
        <v>2011</v>
      </c>
      <c r="E827">
        <v>10</v>
      </c>
      <c r="F827">
        <v>0.7157546</v>
      </c>
      <c r="G827">
        <v>0.7157546</v>
      </c>
      <c r="H827">
        <v>82.5357</v>
      </c>
      <c r="I827">
        <v>0.043747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3.795576</v>
      </c>
      <c r="P827">
        <v>33454.21</v>
      </c>
      <c r="Q827">
        <v>5</v>
      </c>
      <c r="R827">
        <v>6308.662</v>
      </c>
      <c r="S827">
        <v>6308.662</v>
      </c>
    </row>
    <row r="828" spans="1:19" ht="12.75">
      <c r="A828" t="s">
        <v>57</v>
      </c>
      <c r="B828" t="s">
        <v>45</v>
      </c>
      <c r="C828" t="s">
        <v>9</v>
      </c>
      <c r="D828">
        <v>2011</v>
      </c>
      <c r="E828">
        <v>11</v>
      </c>
      <c r="F828">
        <v>1.012529</v>
      </c>
      <c r="G828">
        <v>1.012529</v>
      </c>
      <c r="H828">
        <v>87.2183</v>
      </c>
      <c r="I828">
        <v>0.0475079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3.795576</v>
      </c>
      <c r="P828">
        <v>33454.21</v>
      </c>
      <c r="Q828">
        <v>5</v>
      </c>
      <c r="R828">
        <v>8924.434</v>
      </c>
      <c r="S828">
        <v>8924.434</v>
      </c>
    </row>
    <row r="829" spans="1:19" ht="12.75">
      <c r="A829" t="s">
        <v>57</v>
      </c>
      <c r="B829" t="s">
        <v>45</v>
      </c>
      <c r="C829" t="s">
        <v>9</v>
      </c>
      <c r="D829">
        <v>2011</v>
      </c>
      <c r="E829">
        <v>12</v>
      </c>
      <c r="F829">
        <v>1.331433</v>
      </c>
      <c r="G829">
        <v>1.331433</v>
      </c>
      <c r="H829">
        <v>88.1139</v>
      </c>
      <c r="I829">
        <v>0.0504937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3.795576</v>
      </c>
      <c r="P829">
        <v>33454.21</v>
      </c>
      <c r="Q829">
        <v>5</v>
      </c>
      <c r="R829">
        <v>11735.25</v>
      </c>
      <c r="S829">
        <v>11735.25</v>
      </c>
    </row>
    <row r="830" spans="1:19" ht="12.75">
      <c r="A830" t="s">
        <v>57</v>
      </c>
      <c r="B830" t="s">
        <v>45</v>
      </c>
      <c r="C830" t="s">
        <v>9</v>
      </c>
      <c r="D830">
        <v>2011</v>
      </c>
      <c r="E830">
        <v>13</v>
      </c>
      <c r="F830">
        <v>1.638392</v>
      </c>
      <c r="G830">
        <v>1.638392</v>
      </c>
      <c r="H830">
        <v>87.6441</v>
      </c>
      <c r="I830">
        <v>0.0519137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3.795576</v>
      </c>
      <c r="P830">
        <v>33454.21</v>
      </c>
      <c r="Q830">
        <v>5</v>
      </c>
      <c r="R830">
        <v>14440.79</v>
      </c>
      <c r="S830">
        <v>14440.79</v>
      </c>
    </row>
    <row r="831" spans="1:19" ht="12.75">
      <c r="A831" t="s">
        <v>57</v>
      </c>
      <c r="B831" t="s">
        <v>45</v>
      </c>
      <c r="C831" t="s">
        <v>9</v>
      </c>
      <c r="D831">
        <v>2011</v>
      </c>
      <c r="E831">
        <v>14</v>
      </c>
      <c r="F831">
        <v>1.730893</v>
      </c>
      <c r="G831">
        <v>1.373548</v>
      </c>
      <c r="H831">
        <v>86.5856</v>
      </c>
      <c r="I831">
        <v>0.0537323</v>
      </c>
      <c r="J831">
        <v>-0.4262059</v>
      </c>
      <c r="K831">
        <v>-0.3855225</v>
      </c>
      <c r="L831">
        <v>-0.3573452</v>
      </c>
      <c r="M831">
        <v>-0.329168</v>
      </c>
      <c r="N831">
        <v>-0.2884846</v>
      </c>
      <c r="O831">
        <v>3.795576</v>
      </c>
      <c r="P831">
        <v>33454.21</v>
      </c>
      <c r="Q831">
        <v>5</v>
      </c>
      <c r="R831">
        <v>15256.1</v>
      </c>
      <c r="S831">
        <v>12106.46</v>
      </c>
    </row>
    <row r="832" spans="1:19" ht="12.75">
      <c r="A832" t="s">
        <v>57</v>
      </c>
      <c r="B832" t="s">
        <v>45</v>
      </c>
      <c r="C832" t="s">
        <v>9</v>
      </c>
      <c r="D832">
        <v>2011</v>
      </c>
      <c r="E832">
        <v>15</v>
      </c>
      <c r="F832">
        <v>1.699366</v>
      </c>
      <c r="G832">
        <v>1.319245</v>
      </c>
      <c r="H832">
        <v>85.7891</v>
      </c>
      <c r="I832">
        <v>0.053693</v>
      </c>
      <c r="J832">
        <v>-0.4509449</v>
      </c>
      <c r="K832">
        <v>-0.4102912</v>
      </c>
      <c r="L832">
        <v>-0.3801214</v>
      </c>
      <c r="M832">
        <v>-0.3539779</v>
      </c>
      <c r="N832">
        <v>-0.3133242</v>
      </c>
      <c r="O832">
        <v>3.795576</v>
      </c>
      <c r="P832">
        <v>33454.21</v>
      </c>
      <c r="Q832">
        <v>5</v>
      </c>
      <c r="R832">
        <v>14978.21</v>
      </c>
      <c r="S832">
        <v>11627.82</v>
      </c>
    </row>
    <row r="833" spans="1:19" ht="12.75">
      <c r="A833" t="s">
        <v>57</v>
      </c>
      <c r="B833" t="s">
        <v>45</v>
      </c>
      <c r="C833" t="s">
        <v>9</v>
      </c>
      <c r="D833">
        <v>2011</v>
      </c>
      <c r="E833">
        <v>16</v>
      </c>
      <c r="F833">
        <v>1.639784</v>
      </c>
      <c r="G833">
        <v>1.242575</v>
      </c>
      <c r="H833">
        <v>83.9845</v>
      </c>
      <c r="I833">
        <v>0.0537964</v>
      </c>
      <c r="J833">
        <v>-0.4678143</v>
      </c>
      <c r="K833">
        <v>-0.4270823</v>
      </c>
      <c r="L833">
        <v>-0.3972094</v>
      </c>
      <c r="M833">
        <v>-0.3706606</v>
      </c>
      <c r="N833">
        <v>-0.3299286</v>
      </c>
      <c r="O833">
        <v>3.795576</v>
      </c>
      <c r="P833">
        <v>33454.21</v>
      </c>
      <c r="Q833">
        <v>5</v>
      </c>
      <c r="R833">
        <v>14453.06</v>
      </c>
      <c r="S833">
        <v>10952.05</v>
      </c>
    </row>
    <row r="834" spans="1:19" ht="12.75">
      <c r="A834" t="s">
        <v>57</v>
      </c>
      <c r="B834" t="s">
        <v>45</v>
      </c>
      <c r="C834" t="s">
        <v>9</v>
      </c>
      <c r="D834">
        <v>2011</v>
      </c>
      <c r="E834">
        <v>17</v>
      </c>
      <c r="F834">
        <v>1.513099</v>
      </c>
      <c r="G834">
        <v>1.116765</v>
      </c>
      <c r="H834">
        <v>81.3198</v>
      </c>
      <c r="I834">
        <v>0.0522807</v>
      </c>
      <c r="J834">
        <v>-0.4759603</v>
      </c>
      <c r="K834">
        <v>-0.4363759</v>
      </c>
      <c r="L834">
        <v>-0.3963332</v>
      </c>
      <c r="M834">
        <v>-0.3815438</v>
      </c>
      <c r="N834">
        <v>-0.3419595</v>
      </c>
      <c r="O834">
        <v>3.795576</v>
      </c>
      <c r="P834">
        <v>33454.21</v>
      </c>
      <c r="Q834">
        <v>5</v>
      </c>
      <c r="R834">
        <v>13336.45</v>
      </c>
      <c r="S834">
        <v>9843.171</v>
      </c>
    </row>
    <row r="835" spans="1:19" ht="12.75">
      <c r="A835" t="s">
        <v>57</v>
      </c>
      <c r="B835" t="s">
        <v>45</v>
      </c>
      <c r="C835" t="s">
        <v>9</v>
      </c>
      <c r="D835">
        <v>2011</v>
      </c>
      <c r="E835">
        <v>18</v>
      </c>
      <c r="F835">
        <v>1.314558</v>
      </c>
      <c r="G835">
        <v>0.9460161</v>
      </c>
      <c r="H835">
        <v>81.3722</v>
      </c>
      <c r="I835">
        <v>0.0523095</v>
      </c>
      <c r="J835">
        <v>-0.4355794</v>
      </c>
      <c r="K835">
        <v>-0.3959732</v>
      </c>
      <c r="L835">
        <v>-0.3685421</v>
      </c>
      <c r="M835">
        <v>-0.3411109</v>
      </c>
      <c r="N835">
        <v>-0.3015047</v>
      </c>
      <c r="O835">
        <v>3.795576</v>
      </c>
      <c r="P835">
        <v>33454.21</v>
      </c>
      <c r="Q835">
        <v>5</v>
      </c>
      <c r="R835">
        <v>11586.52</v>
      </c>
      <c r="S835">
        <v>8338.186</v>
      </c>
    </row>
    <row r="836" spans="1:19" ht="12.75">
      <c r="A836" t="s">
        <v>57</v>
      </c>
      <c r="B836" t="s">
        <v>45</v>
      </c>
      <c r="C836" t="s">
        <v>9</v>
      </c>
      <c r="D836">
        <v>2011</v>
      </c>
      <c r="E836">
        <v>19</v>
      </c>
      <c r="F836">
        <v>0.934884</v>
      </c>
      <c r="G836">
        <v>1.107111</v>
      </c>
      <c r="H836">
        <v>81.0333</v>
      </c>
      <c r="I836">
        <v>0.0538782</v>
      </c>
      <c r="J836">
        <v>0.1031795</v>
      </c>
      <c r="K836">
        <v>0.1439734</v>
      </c>
      <c r="L836">
        <v>0.1722272</v>
      </c>
      <c r="M836">
        <v>0.200481</v>
      </c>
      <c r="N836">
        <v>0.2412749</v>
      </c>
      <c r="O836">
        <v>3.795576</v>
      </c>
      <c r="P836">
        <v>33454.21</v>
      </c>
      <c r="Q836">
        <v>5</v>
      </c>
      <c r="R836">
        <v>8240.067</v>
      </c>
      <c r="S836">
        <v>9758.078</v>
      </c>
    </row>
    <row r="837" spans="1:19" ht="12.75">
      <c r="A837" t="s">
        <v>57</v>
      </c>
      <c r="B837" t="s">
        <v>45</v>
      </c>
      <c r="C837" t="s">
        <v>9</v>
      </c>
      <c r="D837">
        <v>2011</v>
      </c>
      <c r="E837">
        <v>20</v>
      </c>
      <c r="F837">
        <v>0.7182068</v>
      </c>
      <c r="G837">
        <v>0.8351168</v>
      </c>
      <c r="H837">
        <v>74.3588</v>
      </c>
      <c r="I837">
        <v>0.0540005</v>
      </c>
      <c r="J837">
        <v>0.0427999</v>
      </c>
      <c r="K837">
        <v>0.0836865</v>
      </c>
      <c r="L837">
        <v>0.11691</v>
      </c>
      <c r="M837">
        <v>0.1403222</v>
      </c>
      <c r="N837">
        <v>0.1812087</v>
      </c>
      <c r="O837">
        <v>3.795576</v>
      </c>
      <c r="P837">
        <v>33454.21</v>
      </c>
      <c r="Q837">
        <v>5</v>
      </c>
      <c r="R837">
        <v>6330.274</v>
      </c>
      <c r="S837">
        <v>7360.72</v>
      </c>
    </row>
    <row r="838" spans="1:19" ht="12.75">
      <c r="A838" t="s">
        <v>57</v>
      </c>
      <c r="B838" t="s">
        <v>45</v>
      </c>
      <c r="C838" t="s">
        <v>9</v>
      </c>
      <c r="D838">
        <v>2011</v>
      </c>
      <c r="E838">
        <v>21</v>
      </c>
      <c r="F838">
        <v>0.4917724</v>
      </c>
      <c r="G838">
        <v>0.5667536</v>
      </c>
      <c r="H838">
        <v>70.0248</v>
      </c>
      <c r="I838">
        <v>0.0524696</v>
      </c>
      <c r="J838">
        <v>0.0041618</v>
      </c>
      <c r="K838">
        <v>0.0438892</v>
      </c>
      <c r="L838">
        <v>0.0749812</v>
      </c>
      <c r="M838">
        <v>0.0989193</v>
      </c>
      <c r="N838">
        <v>0.1386467</v>
      </c>
      <c r="O838">
        <v>3.795576</v>
      </c>
      <c r="P838">
        <v>33454.21</v>
      </c>
      <c r="Q838">
        <v>5</v>
      </c>
      <c r="R838">
        <v>4334.482</v>
      </c>
      <c r="S838">
        <v>4995.367</v>
      </c>
    </row>
    <row r="839" spans="1:19" ht="12.75">
      <c r="A839" t="s">
        <v>57</v>
      </c>
      <c r="B839" t="s">
        <v>45</v>
      </c>
      <c r="C839" t="s">
        <v>9</v>
      </c>
      <c r="D839">
        <v>2011</v>
      </c>
      <c r="E839">
        <v>22</v>
      </c>
      <c r="F839">
        <v>0.3386392</v>
      </c>
      <c r="G839">
        <v>0.3870759</v>
      </c>
      <c r="H839">
        <v>67.6763</v>
      </c>
      <c r="I839">
        <v>0.0508476</v>
      </c>
      <c r="J839">
        <v>-0.0200518</v>
      </c>
      <c r="K839">
        <v>0.0184476</v>
      </c>
      <c r="L839">
        <v>0.0484367</v>
      </c>
      <c r="M839">
        <v>0.0717767</v>
      </c>
      <c r="N839">
        <v>0.110276</v>
      </c>
      <c r="O839">
        <v>3.795576</v>
      </c>
      <c r="P839">
        <v>33454.21</v>
      </c>
      <c r="Q839">
        <v>5</v>
      </c>
      <c r="R839">
        <v>2984.766</v>
      </c>
      <c r="S839">
        <v>3411.687</v>
      </c>
    </row>
    <row r="840" spans="1:19" ht="12.75">
      <c r="A840" t="s">
        <v>57</v>
      </c>
      <c r="B840" t="s">
        <v>45</v>
      </c>
      <c r="C840" t="s">
        <v>9</v>
      </c>
      <c r="D840">
        <v>2011</v>
      </c>
      <c r="E840">
        <v>23</v>
      </c>
      <c r="F840">
        <v>0.258224</v>
      </c>
      <c r="G840">
        <v>0.2909306</v>
      </c>
      <c r="H840">
        <v>66.5203</v>
      </c>
      <c r="I840">
        <v>0.0497771</v>
      </c>
      <c r="J840">
        <v>-0.0316735</v>
      </c>
      <c r="K840">
        <v>0.0060152</v>
      </c>
      <c r="L840">
        <v>0.0327067</v>
      </c>
      <c r="M840">
        <v>0.0582215</v>
      </c>
      <c r="N840">
        <v>0.0959103</v>
      </c>
      <c r="O840">
        <v>3.795576</v>
      </c>
      <c r="P840">
        <v>33454.21</v>
      </c>
      <c r="Q840">
        <v>5</v>
      </c>
      <c r="R840">
        <v>2275.986</v>
      </c>
      <c r="S840">
        <v>2564.263</v>
      </c>
    </row>
    <row r="841" spans="1:19" ht="12.75">
      <c r="A841" t="s">
        <v>57</v>
      </c>
      <c r="B841" t="s">
        <v>45</v>
      </c>
      <c r="C841" t="s">
        <v>9</v>
      </c>
      <c r="D841">
        <v>2011</v>
      </c>
      <c r="E841">
        <v>24</v>
      </c>
      <c r="F841">
        <v>0.2193307</v>
      </c>
      <c r="G841">
        <v>0.2443554</v>
      </c>
      <c r="H841">
        <v>63.9701</v>
      </c>
      <c r="I841">
        <v>0.0476158</v>
      </c>
      <c r="J841">
        <v>-0.0395443</v>
      </c>
      <c r="K841">
        <v>-0.003492</v>
      </c>
      <c r="L841">
        <v>0.0250247</v>
      </c>
      <c r="M841">
        <v>0.0464476</v>
      </c>
      <c r="N841">
        <v>0.0825</v>
      </c>
      <c r="O841">
        <v>3.795576</v>
      </c>
      <c r="P841">
        <v>33454.21</v>
      </c>
      <c r="Q841">
        <v>5</v>
      </c>
      <c r="R841">
        <v>1933.181</v>
      </c>
      <c r="S841">
        <v>2153.749</v>
      </c>
    </row>
    <row r="842" spans="1:19" ht="12.75">
      <c r="A842" t="s">
        <v>57</v>
      </c>
      <c r="B842" t="s">
        <v>46</v>
      </c>
      <c r="C842" t="s">
        <v>9</v>
      </c>
      <c r="D842">
        <v>2011</v>
      </c>
      <c r="E842">
        <v>1</v>
      </c>
      <c r="F842">
        <v>0.1910863</v>
      </c>
      <c r="G842">
        <v>0.1910863</v>
      </c>
      <c r="H842">
        <v>66.4877</v>
      </c>
      <c r="I842">
        <v>0.0530737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3.795576</v>
      </c>
      <c r="P842">
        <v>33454.21</v>
      </c>
      <c r="Q842">
        <v>5</v>
      </c>
      <c r="R842">
        <v>1684.235</v>
      </c>
      <c r="S842">
        <v>1684.235</v>
      </c>
    </row>
    <row r="843" spans="1:19" ht="12.75">
      <c r="A843" t="s">
        <v>57</v>
      </c>
      <c r="B843" t="s">
        <v>46</v>
      </c>
      <c r="C843" t="s">
        <v>9</v>
      </c>
      <c r="D843">
        <v>2011</v>
      </c>
      <c r="E843">
        <v>2</v>
      </c>
      <c r="F843">
        <v>0.1926005</v>
      </c>
      <c r="G843">
        <v>0.1926005</v>
      </c>
      <c r="H843">
        <v>64.9788</v>
      </c>
      <c r="I843">
        <v>0.0519961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3.795576</v>
      </c>
      <c r="P843">
        <v>33454.21</v>
      </c>
      <c r="Q843">
        <v>5</v>
      </c>
      <c r="R843">
        <v>1697.581</v>
      </c>
      <c r="S843">
        <v>1697.581</v>
      </c>
    </row>
    <row r="844" spans="1:19" ht="12.75">
      <c r="A844" t="s">
        <v>57</v>
      </c>
      <c r="B844" t="s">
        <v>46</v>
      </c>
      <c r="C844" t="s">
        <v>9</v>
      </c>
      <c r="D844">
        <v>2011</v>
      </c>
      <c r="E844">
        <v>3</v>
      </c>
      <c r="F844">
        <v>0.1889725</v>
      </c>
      <c r="G844">
        <v>0.1889725</v>
      </c>
      <c r="H844">
        <v>64.5078</v>
      </c>
      <c r="I844">
        <v>0.0512782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3.795576</v>
      </c>
      <c r="P844">
        <v>33454.21</v>
      </c>
      <c r="Q844">
        <v>5</v>
      </c>
      <c r="R844">
        <v>1665.604</v>
      </c>
      <c r="S844">
        <v>1665.604</v>
      </c>
    </row>
    <row r="845" spans="1:19" ht="12.75">
      <c r="A845" t="s">
        <v>57</v>
      </c>
      <c r="B845" t="s">
        <v>46</v>
      </c>
      <c r="C845" t="s">
        <v>9</v>
      </c>
      <c r="D845">
        <v>2011</v>
      </c>
      <c r="E845">
        <v>4</v>
      </c>
      <c r="F845">
        <v>0.1654182</v>
      </c>
      <c r="G845">
        <v>0.1654182</v>
      </c>
      <c r="H845">
        <v>63.9208</v>
      </c>
      <c r="I845">
        <v>0.0502059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3.795576</v>
      </c>
      <c r="P845">
        <v>33454.21</v>
      </c>
      <c r="Q845">
        <v>5</v>
      </c>
      <c r="R845">
        <v>1457.996</v>
      </c>
      <c r="S845">
        <v>1457.996</v>
      </c>
    </row>
    <row r="846" spans="1:19" ht="12.75">
      <c r="A846" t="s">
        <v>57</v>
      </c>
      <c r="B846" t="s">
        <v>46</v>
      </c>
      <c r="C846" t="s">
        <v>9</v>
      </c>
      <c r="D846">
        <v>2011</v>
      </c>
      <c r="E846">
        <v>5</v>
      </c>
      <c r="F846">
        <v>0.1499657</v>
      </c>
      <c r="G846">
        <v>0.1499657</v>
      </c>
      <c r="H846">
        <v>63.8709</v>
      </c>
      <c r="I846">
        <v>0.0489342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3.795576</v>
      </c>
      <c r="P846">
        <v>33454.21</v>
      </c>
      <c r="Q846">
        <v>5</v>
      </c>
      <c r="R846">
        <v>1321.798</v>
      </c>
      <c r="S846">
        <v>1321.798</v>
      </c>
    </row>
    <row r="847" spans="1:19" ht="12.75">
      <c r="A847" t="s">
        <v>57</v>
      </c>
      <c r="B847" t="s">
        <v>46</v>
      </c>
      <c r="C847" t="s">
        <v>9</v>
      </c>
      <c r="D847">
        <v>2011</v>
      </c>
      <c r="E847">
        <v>6</v>
      </c>
      <c r="F847">
        <v>0.1835665</v>
      </c>
      <c r="G847">
        <v>0.1835665</v>
      </c>
      <c r="H847">
        <v>64.0239</v>
      </c>
      <c r="I847">
        <v>0.0471247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3.795576</v>
      </c>
      <c r="P847">
        <v>33454.21</v>
      </c>
      <c r="Q847">
        <v>5</v>
      </c>
      <c r="R847">
        <v>1617.955</v>
      </c>
      <c r="S847">
        <v>1617.955</v>
      </c>
    </row>
    <row r="848" spans="1:19" ht="12.75">
      <c r="A848" t="s">
        <v>57</v>
      </c>
      <c r="B848" t="s">
        <v>46</v>
      </c>
      <c r="C848" t="s">
        <v>9</v>
      </c>
      <c r="D848">
        <v>2011</v>
      </c>
      <c r="E848">
        <v>7</v>
      </c>
      <c r="F848">
        <v>0.2606955</v>
      </c>
      <c r="G848">
        <v>0.2606955</v>
      </c>
      <c r="H848">
        <v>67.2371</v>
      </c>
      <c r="I848">
        <v>0.0463494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3.795576</v>
      </c>
      <c r="P848">
        <v>33454.21</v>
      </c>
      <c r="Q848">
        <v>5</v>
      </c>
      <c r="R848">
        <v>2297.77</v>
      </c>
      <c r="S848">
        <v>2297.77</v>
      </c>
    </row>
    <row r="849" spans="1:19" ht="12.75">
      <c r="A849" t="s">
        <v>57</v>
      </c>
      <c r="B849" t="s">
        <v>46</v>
      </c>
      <c r="C849" t="s">
        <v>9</v>
      </c>
      <c r="D849">
        <v>2011</v>
      </c>
      <c r="E849">
        <v>8</v>
      </c>
      <c r="F849">
        <v>0.3806188</v>
      </c>
      <c r="G849">
        <v>0.3806188</v>
      </c>
      <c r="H849">
        <v>72.0801</v>
      </c>
      <c r="I849">
        <v>0.0452027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3.795576</v>
      </c>
      <c r="P849">
        <v>33454.21</v>
      </c>
      <c r="Q849">
        <v>5</v>
      </c>
      <c r="R849">
        <v>3354.774</v>
      </c>
      <c r="S849">
        <v>3354.774</v>
      </c>
    </row>
    <row r="850" spans="1:19" ht="12.75">
      <c r="A850" t="s">
        <v>57</v>
      </c>
      <c r="B850" t="s">
        <v>46</v>
      </c>
      <c r="C850" t="s">
        <v>9</v>
      </c>
      <c r="D850">
        <v>2011</v>
      </c>
      <c r="E850">
        <v>9</v>
      </c>
      <c r="F850">
        <v>0.5813569</v>
      </c>
      <c r="G850">
        <v>0.5813569</v>
      </c>
      <c r="H850">
        <v>77.4302</v>
      </c>
      <c r="I850">
        <v>0.045358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3.795576</v>
      </c>
      <c r="P850">
        <v>33454.21</v>
      </c>
      <c r="Q850">
        <v>5</v>
      </c>
      <c r="R850">
        <v>5124.08</v>
      </c>
      <c r="S850">
        <v>5124.08</v>
      </c>
    </row>
    <row r="851" spans="1:19" ht="12.75">
      <c r="A851" t="s">
        <v>57</v>
      </c>
      <c r="B851" t="s">
        <v>46</v>
      </c>
      <c r="C851" t="s">
        <v>9</v>
      </c>
      <c r="D851">
        <v>2011</v>
      </c>
      <c r="E851">
        <v>10</v>
      </c>
      <c r="F851">
        <v>0.8347625</v>
      </c>
      <c r="G851">
        <v>0.8347625</v>
      </c>
      <c r="H851">
        <v>82.7988</v>
      </c>
      <c r="I851">
        <v>0.0470134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3.795576</v>
      </c>
      <c r="P851">
        <v>33454.21</v>
      </c>
      <c r="Q851">
        <v>5</v>
      </c>
      <c r="R851">
        <v>7357.597</v>
      </c>
      <c r="S851">
        <v>7357.597</v>
      </c>
    </row>
    <row r="852" spans="1:19" ht="12.75">
      <c r="A852" t="s">
        <v>57</v>
      </c>
      <c r="B852" t="s">
        <v>46</v>
      </c>
      <c r="C852" t="s">
        <v>9</v>
      </c>
      <c r="D852">
        <v>2011</v>
      </c>
      <c r="E852">
        <v>11</v>
      </c>
      <c r="F852">
        <v>1.090764</v>
      </c>
      <c r="G852">
        <v>1.090764</v>
      </c>
      <c r="H852">
        <v>81.7791</v>
      </c>
      <c r="I852">
        <v>0.0470495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3.795576</v>
      </c>
      <c r="P852">
        <v>33454.21</v>
      </c>
      <c r="Q852">
        <v>5</v>
      </c>
      <c r="R852">
        <v>9613.993</v>
      </c>
      <c r="S852">
        <v>9613.993</v>
      </c>
    </row>
    <row r="853" spans="1:19" ht="12.75">
      <c r="A853" t="s">
        <v>57</v>
      </c>
      <c r="B853" t="s">
        <v>46</v>
      </c>
      <c r="C853" t="s">
        <v>9</v>
      </c>
      <c r="D853">
        <v>2011</v>
      </c>
      <c r="E853">
        <v>12</v>
      </c>
      <c r="F853">
        <v>1.327442</v>
      </c>
      <c r="G853">
        <v>1.327442</v>
      </c>
      <c r="H853">
        <v>82.7437</v>
      </c>
      <c r="I853">
        <v>0.047549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3.795576</v>
      </c>
      <c r="P853">
        <v>33454.21</v>
      </c>
      <c r="Q853">
        <v>5</v>
      </c>
      <c r="R853">
        <v>11700.08</v>
      </c>
      <c r="S853">
        <v>11700.08</v>
      </c>
    </row>
    <row r="854" spans="1:19" ht="12.75">
      <c r="A854" t="s">
        <v>57</v>
      </c>
      <c r="B854" t="s">
        <v>46</v>
      </c>
      <c r="C854" t="s">
        <v>9</v>
      </c>
      <c r="D854">
        <v>2011</v>
      </c>
      <c r="E854">
        <v>13</v>
      </c>
      <c r="F854">
        <v>1.532598</v>
      </c>
      <c r="G854">
        <v>1.532598</v>
      </c>
      <c r="H854">
        <v>81.1817</v>
      </c>
      <c r="I854">
        <v>0.0464009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3.795576</v>
      </c>
      <c r="P854">
        <v>33454.21</v>
      </c>
      <c r="Q854">
        <v>5</v>
      </c>
      <c r="R854">
        <v>13508.32</v>
      </c>
      <c r="S854">
        <v>13508.32</v>
      </c>
    </row>
    <row r="855" spans="1:19" ht="12.75">
      <c r="A855" t="s">
        <v>57</v>
      </c>
      <c r="B855" t="s">
        <v>46</v>
      </c>
      <c r="C855" t="s">
        <v>9</v>
      </c>
      <c r="D855">
        <v>2011</v>
      </c>
      <c r="E855">
        <v>14</v>
      </c>
      <c r="F855">
        <v>1.582643</v>
      </c>
      <c r="G855">
        <v>1.240894</v>
      </c>
      <c r="H855">
        <v>82.2024</v>
      </c>
      <c r="I855">
        <v>0.0470177</v>
      </c>
      <c r="J855">
        <v>-0.4020054</v>
      </c>
      <c r="K855">
        <v>-0.3664059</v>
      </c>
      <c r="L855">
        <v>-0.3417498</v>
      </c>
      <c r="M855">
        <v>-0.3170937</v>
      </c>
      <c r="N855">
        <v>-0.2814942</v>
      </c>
      <c r="O855">
        <v>3.795576</v>
      </c>
      <c r="P855">
        <v>33454.21</v>
      </c>
      <c r="Q855">
        <v>5</v>
      </c>
      <c r="R855">
        <v>13949.42</v>
      </c>
      <c r="S855">
        <v>10937.24</v>
      </c>
    </row>
    <row r="856" spans="1:19" ht="12.75">
      <c r="A856" t="s">
        <v>57</v>
      </c>
      <c r="B856" t="s">
        <v>46</v>
      </c>
      <c r="C856" t="s">
        <v>9</v>
      </c>
      <c r="D856">
        <v>2011</v>
      </c>
      <c r="E856">
        <v>15</v>
      </c>
      <c r="F856">
        <v>1.544182</v>
      </c>
      <c r="G856">
        <v>1.184934</v>
      </c>
      <c r="H856">
        <v>82.4052</v>
      </c>
      <c r="I856">
        <v>0.0461967</v>
      </c>
      <c r="J856">
        <v>-0.4211083</v>
      </c>
      <c r="K856">
        <v>-0.3861304</v>
      </c>
      <c r="L856">
        <v>-0.3592478</v>
      </c>
      <c r="M856">
        <v>-0.3376793</v>
      </c>
      <c r="N856">
        <v>-0.3027014</v>
      </c>
      <c r="O856">
        <v>3.795576</v>
      </c>
      <c r="P856">
        <v>33454.21</v>
      </c>
      <c r="Q856">
        <v>5</v>
      </c>
      <c r="R856">
        <v>13610.42</v>
      </c>
      <c r="S856">
        <v>10444.01</v>
      </c>
    </row>
    <row r="857" spans="1:19" ht="12.75">
      <c r="A857" t="s">
        <v>57</v>
      </c>
      <c r="B857" t="s">
        <v>46</v>
      </c>
      <c r="C857" t="s">
        <v>9</v>
      </c>
      <c r="D857">
        <v>2011</v>
      </c>
      <c r="E857">
        <v>16</v>
      </c>
      <c r="F857">
        <v>1.473562</v>
      </c>
      <c r="G857">
        <v>1.103941</v>
      </c>
      <c r="H857">
        <v>79.583</v>
      </c>
      <c r="I857">
        <v>0.0454314</v>
      </c>
      <c r="J857">
        <v>-0.4296542</v>
      </c>
      <c r="K857">
        <v>-0.3952557</v>
      </c>
      <c r="L857">
        <v>-0.369621</v>
      </c>
      <c r="M857">
        <v>-0.3476072</v>
      </c>
      <c r="N857">
        <v>-0.3132088</v>
      </c>
      <c r="O857">
        <v>3.795576</v>
      </c>
      <c r="P857">
        <v>33454.21</v>
      </c>
      <c r="Q857">
        <v>5</v>
      </c>
      <c r="R857">
        <v>12987.98</v>
      </c>
      <c r="S857">
        <v>9730.139</v>
      </c>
    </row>
    <row r="858" spans="1:19" ht="12.75">
      <c r="A858" t="s">
        <v>57</v>
      </c>
      <c r="B858" t="s">
        <v>46</v>
      </c>
      <c r="C858" t="s">
        <v>9</v>
      </c>
      <c r="D858">
        <v>2011</v>
      </c>
      <c r="E858">
        <v>17</v>
      </c>
      <c r="F858">
        <v>1.335549</v>
      </c>
      <c r="G858">
        <v>0.9744546</v>
      </c>
      <c r="H858">
        <v>76.8909</v>
      </c>
      <c r="I858">
        <v>0.0439152</v>
      </c>
      <c r="J858">
        <v>-0.4299959</v>
      </c>
      <c r="K858">
        <v>-0.3967455</v>
      </c>
      <c r="L858">
        <v>-0.3610942</v>
      </c>
      <c r="M858">
        <v>-0.3506871</v>
      </c>
      <c r="N858">
        <v>-0.3174367</v>
      </c>
      <c r="O858">
        <v>3.795576</v>
      </c>
      <c r="P858">
        <v>33454.21</v>
      </c>
      <c r="Q858">
        <v>5</v>
      </c>
      <c r="R858">
        <v>11771.53</v>
      </c>
      <c r="S858">
        <v>8588.843</v>
      </c>
    </row>
    <row r="859" spans="1:19" ht="12.75">
      <c r="A859" t="s">
        <v>57</v>
      </c>
      <c r="B859" t="s">
        <v>46</v>
      </c>
      <c r="C859" t="s">
        <v>9</v>
      </c>
      <c r="D859">
        <v>2011</v>
      </c>
      <c r="E859">
        <v>18</v>
      </c>
      <c r="F859">
        <v>1.125373</v>
      </c>
      <c r="G859">
        <v>0.7998607</v>
      </c>
      <c r="H859">
        <v>75.2942</v>
      </c>
      <c r="I859">
        <v>0.0429219</v>
      </c>
      <c r="J859">
        <v>-0.380519</v>
      </c>
      <c r="K859">
        <v>-0.3480207</v>
      </c>
      <c r="L859">
        <v>-0.3255125</v>
      </c>
      <c r="M859">
        <v>-0.3030042</v>
      </c>
      <c r="N859">
        <v>-0.2705059</v>
      </c>
      <c r="O859">
        <v>3.795576</v>
      </c>
      <c r="P859">
        <v>33454.21</v>
      </c>
      <c r="Q859">
        <v>5</v>
      </c>
      <c r="R859">
        <v>9919.039</v>
      </c>
      <c r="S859">
        <v>7049.972</v>
      </c>
    </row>
    <row r="860" spans="1:19" ht="12.75">
      <c r="A860" t="s">
        <v>57</v>
      </c>
      <c r="B860" t="s">
        <v>46</v>
      </c>
      <c r="C860" t="s">
        <v>9</v>
      </c>
      <c r="D860">
        <v>2011</v>
      </c>
      <c r="E860">
        <v>19</v>
      </c>
      <c r="F860">
        <v>0.7827628</v>
      </c>
      <c r="G860">
        <v>0.9444299</v>
      </c>
      <c r="H860">
        <v>74.0639</v>
      </c>
      <c r="I860">
        <v>0.0427781</v>
      </c>
      <c r="J860">
        <v>0.1068448</v>
      </c>
      <c r="K860">
        <v>0.1392343</v>
      </c>
      <c r="L860">
        <v>0.1616671</v>
      </c>
      <c r="M860">
        <v>0.1841</v>
      </c>
      <c r="N860">
        <v>0.2164894</v>
      </c>
      <c r="O860">
        <v>3.795576</v>
      </c>
      <c r="P860">
        <v>33454.21</v>
      </c>
      <c r="Q860">
        <v>5</v>
      </c>
      <c r="R860">
        <v>6899.271</v>
      </c>
      <c r="S860">
        <v>8324.205</v>
      </c>
    </row>
    <row r="861" spans="1:19" ht="12.75">
      <c r="A861" t="s">
        <v>57</v>
      </c>
      <c r="B861" t="s">
        <v>46</v>
      </c>
      <c r="C861" t="s">
        <v>9</v>
      </c>
      <c r="D861">
        <v>2011</v>
      </c>
      <c r="E861">
        <v>20</v>
      </c>
      <c r="F861">
        <v>0.5908277</v>
      </c>
      <c r="G861">
        <v>0.7002363</v>
      </c>
      <c r="H861">
        <v>71.0161</v>
      </c>
      <c r="I861">
        <v>0.0421742</v>
      </c>
      <c r="J861">
        <v>0.0499642</v>
      </c>
      <c r="K861">
        <v>0.0818964</v>
      </c>
      <c r="L861">
        <v>0.1094086</v>
      </c>
      <c r="M861">
        <v>0.1261288</v>
      </c>
      <c r="N861">
        <v>0.158061</v>
      </c>
      <c r="O861">
        <v>3.795576</v>
      </c>
      <c r="P861">
        <v>33454.21</v>
      </c>
      <c r="Q861">
        <v>5</v>
      </c>
      <c r="R861">
        <v>5207.556</v>
      </c>
      <c r="S861">
        <v>6171.882</v>
      </c>
    </row>
    <row r="862" spans="1:19" ht="12.75">
      <c r="A862" t="s">
        <v>57</v>
      </c>
      <c r="B862" t="s">
        <v>46</v>
      </c>
      <c r="C862" t="s">
        <v>9</v>
      </c>
      <c r="D862">
        <v>2011</v>
      </c>
      <c r="E862">
        <v>21</v>
      </c>
      <c r="F862">
        <v>0.4076785</v>
      </c>
      <c r="G862">
        <v>0.4787087</v>
      </c>
      <c r="H862">
        <v>67.842</v>
      </c>
      <c r="I862">
        <v>0.04115</v>
      </c>
      <c r="J862">
        <v>0.0152063</v>
      </c>
      <c r="K862">
        <v>0.046363</v>
      </c>
      <c r="L862">
        <v>0.0710302</v>
      </c>
      <c r="M862">
        <v>0.0895212</v>
      </c>
      <c r="N862">
        <v>0.1206779</v>
      </c>
      <c r="O862">
        <v>3.795576</v>
      </c>
      <c r="P862">
        <v>33454.21</v>
      </c>
      <c r="Q862">
        <v>5</v>
      </c>
      <c r="R862">
        <v>3593.278</v>
      </c>
      <c r="S862">
        <v>4219.338</v>
      </c>
    </row>
    <row r="863" spans="1:19" ht="12.75">
      <c r="A863" t="s">
        <v>57</v>
      </c>
      <c r="B863" t="s">
        <v>46</v>
      </c>
      <c r="C863" t="s">
        <v>9</v>
      </c>
      <c r="D863">
        <v>2011</v>
      </c>
      <c r="E863">
        <v>22</v>
      </c>
      <c r="F863">
        <v>0.2856869</v>
      </c>
      <c r="G863">
        <v>0.3321174</v>
      </c>
      <c r="H863">
        <v>66.1319</v>
      </c>
      <c r="I863">
        <v>0.0404911</v>
      </c>
      <c r="J863">
        <v>-0.0076674</v>
      </c>
      <c r="K863">
        <v>0.0229904</v>
      </c>
      <c r="L863">
        <v>0.0464305</v>
      </c>
      <c r="M863">
        <v>0.0654575</v>
      </c>
      <c r="N863">
        <v>0.0961154</v>
      </c>
      <c r="O863">
        <v>3.795576</v>
      </c>
      <c r="P863">
        <v>33454.21</v>
      </c>
      <c r="Q863">
        <v>5</v>
      </c>
      <c r="R863">
        <v>2518.044</v>
      </c>
      <c r="S863">
        <v>2927.283</v>
      </c>
    </row>
    <row r="864" spans="1:19" ht="12.75">
      <c r="A864" t="s">
        <v>57</v>
      </c>
      <c r="B864" t="s">
        <v>46</v>
      </c>
      <c r="C864" t="s">
        <v>9</v>
      </c>
      <c r="D864">
        <v>2011</v>
      </c>
      <c r="E864">
        <v>23</v>
      </c>
      <c r="F864">
        <v>0.2187413</v>
      </c>
      <c r="G864">
        <v>0.24916</v>
      </c>
      <c r="H864">
        <v>65.1694</v>
      </c>
      <c r="I864">
        <v>0.0397506</v>
      </c>
      <c r="J864">
        <v>-0.0216104</v>
      </c>
      <c r="K864">
        <v>0.0084868</v>
      </c>
      <c r="L864">
        <v>0.0304187</v>
      </c>
      <c r="M864">
        <v>0.0501772</v>
      </c>
      <c r="N864">
        <v>0.0802744</v>
      </c>
      <c r="O864">
        <v>3.795576</v>
      </c>
      <c r="P864">
        <v>33454.21</v>
      </c>
      <c r="Q864">
        <v>5</v>
      </c>
      <c r="R864">
        <v>1927.986</v>
      </c>
      <c r="S864">
        <v>2196.096</v>
      </c>
    </row>
    <row r="865" spans="1:19" ht="12.75">
      <c r="A865" t="s">
        <v>57</v>
      </c>
      <c r="B865" t="s">
        <v>46</v>
      </c>
      <c r="C865" t="s">
        <v>9</v>
      </c>
      <c r="D865">
        <v>2011</v>
      </c>
      <c r="E865">
        <v>24</v>
      </c>
      <c r="F865">
        <v>0.1873203</v>
      </c>
      <c r="G865">
        <v>0.209622</v>
      </c>
      <c r="H865">
        <v>63.7725</v>
      </c>
      <c r="I865">
        <v>0.0390886</v>
      </c>
      <c r="J865">
        <v>-0.0313075</v>
      </c>
      <c r="K865">
        <v>-0.0017115</v>
      </c>
      <c r="L865">
        <v>0.0223017</v>
      </c>
      <c r="M865">
        <v>0.0392847</v>
      </c>
      <c r="N865">
        <v>0.0688807</v>
      </c>
      <c r="O865">
        <v>3.795576</v>
      </c>
      <c r="P865">
        <v>33454.21</v>
      </c>
      <c r="Q865">
        <v>5</v>
      </c>
      <c r="R865">
        <v>1651.041</v>
      </c>
      <c r="S865">
        <v>1847.609</v>
      </c>
    </row>
    <row r="866" spans="1:19" ht="12.75">
      <c r="A866" t="s">
        <v>57</v>
      </c>
      <c r="B866" t="s">
        <v>45</v>
      </c>
      <c r="C866" t="s">
        <v>58</v>
      </c>
      <c r="D866">
        <v>2011</v>
      </c>
      <c r="E866">
        <v>1</v>
      </c>
      <c r="F866">
        <v>0.1808054</v>
      </c>
      <c r="G866">
        <v>0.1808054</v>
      </c>
      <c r="H866">
        <v>67.7191</v>
      </c>
      <c r="I866">
        <v>0.0466945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3.795576</v>
      </c>
      <c r="P866">
        <v>33454.21</v>
      </c>
      <c r="Q866">
        <v>10</v>
      </c>
      <c r="R866">
        <v>1593.619</v>
      </c>
      <c r="S866">
        <v>1593.619</v>
      </c>
    </row>
    <row r="867" spans="1:19" ht="12.75">
      <c r="A867" t="s">
        <v>57</v>
      </c>
      <c r="B867" t="s">
        <v>45</v>
      </c>
      <c r="C867" t="s">
        <v>58</v>
      </c>
      <c r="D867">
        <v>2011</v>
      </c>
      <c r="E867">
        <v>2</v>
      </c>
      <c r="F867">
        <v>0.1840754</v>
      </c>
      <c r="G867">
        <v>0.1840754</v>
      </c>
      <c r="H867">
        <v>67.4415</v>
      </c>
      <c r="I867">
        <v>0.0459233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3.795576</v>
      </c>
      <c r="P867">
        <v>33454.21</v>
      </c>
      <c r="Q867">
        <v>10</v>
      </c>
      <c r="R867">
        <v>1622.44</v>
      </c>
      <c r="S867">
        <v>1622.44</v>
      </c>
    </row>
    <row r="868" spans="1:19" ht="12.75">
      <c r="A868" t="s">
        <v>57</v>
      </c>
      <c r="B868" t="s">
        <v>45</v>
      </c>
      <c r="C868" t="s">
        <v>58</v>
      </c>
      <c r="D868">
        <v>2011</v>
      </c>
      <c r="E868">
        <v>3</v>
      </c>
      <c r="F868">
        <v>0.1830698</v>
      </c>
      <c r="G868">
        <v>0.1830698</v>
      </c>
      <c r="H868">
        <v>66.7635</v>
      </c>
      <c r="I868">
        <v>0.0449014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3.795576</v>
      </c>
      <c r="P868">
        <v>33454.21</v>
      </c>
      <c r="Q868">
        <v>10</v>
      </c>
      <c r="R868">
        <v>1613.577</v>
      </c>
      <c r="S868">
        <v>1613.577</v>
      </c>
    </row>
    <row r="869" spans="1:19" ht="12.75">
      <c r="A869" t="s">
        <v>57</v>
      </c>
      <c r="B869" t="s">
        <v>45</v>
      </c>
      <c r="C869" t="s">
        <v>58</v>
      </c>
      <c r="D869">
        <v>2011</v>
      </c>
      <c r="E869">
        <v>4</v>
      </c>
      <c r="F869">
        <v>0.163616</v>
      </c>
      <c r="G869">
        <v>0.163616</v>
      </c>
      <c r="H869">
        <v>66.0909</v>
      </c>
      <c r="I869">
        <v>0.043865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3.795576</v>
      </c>
      <c r="P869">
        <v>33454.21</v>
      </c>
      <c r="Q869">
        <v>10</v>
      </c>
      <c r="R869">
        <v>1442.112</v>
      </c>
      <c r="S869">
        <v>1442.112</v>
      </c>
    </row>
    <row r="870" spans="1:19" ht="12.75">
      <c r="A870" t="s">
        <v>57</v>
      </c>
      <c r="B870" t="s">
        <v>45</v>
      </c>
      <c r="C870" t="s">
        <v>58</v>
      </c>
      <c r="D870">
        <v>2011</v>
      </c>
      <c r="E870">
        <v>5</v>
      </c>
      <c r="F870">
        <v>0.1502083</v>
      </c>
      <c r="G870">
        <v>0.1502083</v>
      </c>
      <c r="H870">
        <v>66.7888</v>
      </c>
      <c r="I870">
        <v>0.0438277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3.795576</v>
      </c>
      <c r="P870">
        <v>33454.21</v>
      </c>
      <c r="Q870">
        <v>10</v>
      </c>
      <c r="R870">
        <v>1323.936</v>
      </c>
      <c r="S870">
        <v>1323.936</v>
      </c>
    </row>
    <row r="871" spans="1:19" ht="12.75">
      <c r="A871" t="s">
        <v>57</v>
      </c>
      <c r="B871" t="s">
        <v>45</v>
      </c>
      <c r="C871" t="s">
        <v>58</v>
      </c>
      <c r="D871">
        <v>2011</v>
      </c>
      <c r="E871">
        <v>6</v>
      </c>
      <c r="F871">
        <v>0.1789026</v>
      </c>
      <c r="G871">
        <v>0.1789026</v>
      </c>
      <c r="H871">
        <v>65.6483</v>
      </c>
      <c r="I871">
        <v>0.0426808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3.795576</v>
      </c>
      <c r="P871">
        <v>33454.21</v>
      </c>
      <c r="Q871">
        <v>10</v>
      </c>
      <c r="R871">
        <v>1576.848</v>
      </c>
      <c r="S871">
        <v>1576.848</v>
      </c>
    </row>
    <row r="872" spans="1:19" ht="12.75">
      <c r="A872" t="s">
        <v>57</v>
      </c>
      <c r="B872" t="s">
        <v>45</v>
      </c>
      <c r="C872" t="s">
        <v>58</v>
      </c>
      <c r="D872">
        <v>2011</v>
      </c>
      <c r="E872">
        <v>7</v>
      </c>
      <c r="F872">
        <v>0.2441376</v>
      </c>
      <c r="G872">
        <v>0.2441376</v>
      </c>
      <c r="H872">
        <v>63.8628</v>
      </c>
      <c r="I872">
        <v>0.042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3.795576</v>
      </c>
      <c r="P872">
        <v>33454.21</v>
      </c>
      <c r="Q872">
        <v>10</v>
      </c>
      <c r="R872">
        <v>2151.828</v>
      </c>
      <c r="S872">
        <v>2151.828</v>
      </c>
    </row>
    <row r="873" spans="1:19" ht="12.75">
      <c r="A873" t="s">
        <v>57</v>
      </c>
      <c r="B873" t="s">
        <v>45</v>
      </c>
      <c r="C873" t="s">
        <v>58</v>
      </c>
      <c r="D873">
        <v>2011</v>
      </c>
      <c r="E873">
        <v>8</v>
      </c>
      <c r="F873">
        <v>0.3486855</v>
      </c>
      <c r="G873">
        <v>0.3486855</v>
      </c>
      <c r="H873">
        <v>69.2008</v>
      </c>
      <c r="I873">
        <v>0.0411544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3.795576</v>
      </c>
      <c r="P873">
        <v>33454.21</v>
      </c>
      <c r="Q873">
        <v>10</v>
      </c>
      <c r="R873">
        <v>3073.314</v>
      </c>
      <c r="S873">
        <v>3073.314</v>
      </c>
    </row>
    <row r="874" spans="1:19" ht="12.75">
      <c r="A874" t="s">
        <v>57</v>
      </c>
      <c r="B874" t="s">
        <v>45</v>
      </c>
      <c r="C874" t="s">
        <v>58</v>
      </c>
      <c r="D874">
        <v>2011</v>
      </c>
      <c r="E874">
        <v>9</v>
      </c>
      <c r="F874">
        <v>0.5391458</v>
      </c>
      <c r="G874">
        <v>0.5391458</v>
      </c>
      <c r="H874">
        <v>76.7988</v>
      </c>
      <c r="I874">
        <v>0.042248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3.795576</v>
      </c>
      <c r="P874">
        <v>33454.21</v>
      </c>
      <c r="Q874">
        <v>10</v>
      </c>
      <c r="R874">
        <v>4752.031</v>
      </c>
      <c r="S874">
        <v>4752.031</v>
      </c>
    </row>
    <row r="875" spans="1:19" ht="12.75">
      <c r="A875" t="s">
        <v>57</v>
      </c>
      <c r="B875" t="s">
        <v>45</v>
      </c>
      <c r="C875" t="s">
        <v>58</v>
      </c>
      <c r="D875">
        <v>2011</v>
      </c>
      <c r="E875">
        <v>10</v>
      </c>
      <c r="F875">
        <v>0.8171791</v>
      </c>
      <c r="G875">
        <v>0.8171791</v>
      </c>
      <c r="H875">
        <v>83.4383</v>
      </c>
      <c r="I875">
        <v>0.0452532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3.795576</v>
      </c>
      <c r="P875">
        <v>33454.21</v>
      </c>
      <c r="Q875">
        <v>10</v>
      </c>
      <c r="R875">
        <v>7202.617</v>
      </c>
      <c r="S875">
        <v>7202.617</v>
      </c>
    </row>
    <row r="876" spans="1:19" ht="12.75">
      <c r="A876" t="s">
        <v>57</v>
      </c>
      <c r="B876" t="s">
        <v>45</v>
      </c>
      <c r="C876" t="s">
        <v>58</v>
      </c>
      <c r="D876">
        <v>2011</v>
      </c>
      <c r="E876">
        <v>11</v>
      </c>
      <c r="F876">
        <v>1.155934</v>
      </c>
      <c r="G876">
        <v>1.155934</v>
      </c>
      <c r="H876">
        <v>88.2217</v>
      </c>
      <c r="I876">
        <v>0.0496266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3.795576</v>
      </c>
      <c r="P876">
        <v>33454.21</v>
      </c>
      <c r="Q876">
        <v>10</v>
      </c>
      <c r="R876">
        <v>10188.4</v>
      </c>
      <c r="S876">
        <v>10188.4</v>
      </c>
    </row>
    <row r="877" spans="1:19" ht="12.75">
      <c r="A877" t="s">
        <v>57</v>
      </c>
      <c r="B877" t="s">
        <v>45</v>
      </c>
      <c r="C877" t="s">
        <v>58</v>
      </c>
      <c r="D877">
        <v>2011</v>
      </c>
      <c r="E877">
        <v>12</v>
      </c>
      <c r="F877">
        <v>1.51666</v>
      </c>
      <c r="G877">
        <v>1.51666</v>
      </c>
      <c r="H877">
        <v>90.2617</v>
      </c>
      <c r="I877">
        <v>0.0540138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3.795576</v>
      </c>
      <c r="P877">
        <v>33454.21</v>
      </c>
      <c r="Q877">
        <v>10</v>
      </c>
      <c r="R877">
        <v>13367.84</v>
      </c>
      <c r="S877">
        <v>13367.84</v>
      </c>
    </row>
    <row r="878" spans="1:19" ht="12.75">
      <c r="A878" t="s">
        <v>57</v>
      </c>
      <c r="B878" t="s">
        <v>45</v>
      </c>
      <c r="C878" t="s">
        <v>58</v>
      </c>
      <c r="D878">
        <v>2011</v>
      </c>
      <c r="E878">
        <v>13</v>
      </c>
      <c r="F878">
        <v>1.862015</v>
      </c>
      <c r="G878">
        <v>1.862015</v>
      </c>
      <c r="H878">
        <v>90.1074</v>
      </c>
      <c r="I878">
        <v>0.0576444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3.795576</v>
      </c>
      <c r="P878">
        <v>33454.21</v>
      </c>
      <c r="Q878">
        <v>10</v>
      </c>
      <c r="R878">
        <v>16411.8</v>
      </c>
      <c r="S878">
        <v>16411.8</v>
      </c>
    </row>
    <row r="879" spans="1:19" ht="12.75">
      <c r="A879" t="s">
        <v>57</v>
      </c>
      <c r="B879" t="s">
        <v>45</v>
      </c>
      <c r="C879" t="s">
        <v>58</v>
      </c>
      <c r="D879">
        <v>2011</v>
      </c>
      <c r="E879">
        <v>14</v>
      </c>
      <c r="F879">
        <v>1.951123</v>
      </c>
      <c r="G879">
        <v>1.567253</v>
      </c>
      <c r="H879">
        <v>89.4274</v>
      </c>
      <c r="I879">
        <v>0.0610074</v>
      </c>
      <c r="J879">
        <v>-0.4620548</v>
      </c>
      <c r="K879">
        <v>-0.4158629</v>
      </c>
      <c r="L879">
        <v>-0.3838706</v>
      </c>
      <c r="M879">
        <v>-0.3518783</v>
      </c>
      <c r="N879">
        <v>-0.3056864</v>
      </c>
      <c r="O879">
        <v>3.795576</v>
      </c>
      <c r="P879">
        <v>33454.21</v>
      </c>
      <c r="Q879">
        <v>10</v>
      </c>
      <c r="R879">
        <v>17197.2</v>
      </c>
      <c r="S879">
        <v>13813.77</v>
      </c>
    </row>
    <row r="880" spans="1:19" ht="12.75">
      <c r="A880" t="s">
        <v>57</v>
      </c>
      <c r="B880" t="s">
        <v>45</v>
      </c>
      <c r="C880" t="s">
        <v>58</v>
      </c>
      <c r="D880">
        <v>2011</v>
      </c>
      <c r="E880">
        <v>15</v>
      </c>
      <c r="F880">
        <v>1.886892</v>
      </c>
      <c r="G880">
        <v>1.480719</v>
      </c>
      <c r="H880">
        <v>87.3969</v>
      </c>
      <c r="I880">
        <v>0.0605832</v>
      </c>
      <c r="J880">
        <v>-0.485914</v>
      </c>
      <c r="K880">
        <v>-0.4400433</v>
      </c>
      <c r="L880">
        <v>-0.4061724</v>
      </c>
      <c r="M880">
        <v>-0.3765036</v>
      </c>
      <c r="N880">
        <v>-0.330633</v>
      </c>
      <c r="O880">
        <v>3.795576</v>
      </c>
      <c r="P880">
        <v>33454.21</v>
      </c>
      <c r="Q880">
        <v>10</v>
      </c>
      <c r="R880">
        <v>16631.06</v>
      </c>
      <c r="S880">
        <v>13051.06</v>
      </c>
    </row>
    <row r="881" spans="1:19" ht="12.75">
      <c r="A881" t="s">
        <v>57</v>
      </c>
      <c r="B881" t="s">
        <v>45</v>
      </c>
      <c r="C881" t="s">
        <v>58</v>
      </c>
      <c r="D881">
        <v>2011</v>
      </c>
      <c r="E881">
        <v>16</v>
      </c>
      <c r="F881">
        <v>1.799538</v>
      </c>
      <c r="G881">
        <v>1.376947</v>
      </c>
      <c r="H881">
        <v>85.9169</v>
      </c>
      <c r="I881">
        <v>0.060913</v>
      </c>
      <c r="J881">
        <v>-0.5023349</v>
      </c>
      <c r="K881">
        <v>-0.4562145</v>
      </c>
      <c r="L881">
        <v>-0.4225914</v>
      </c>
      <c r="M881">
        <v>-0.3923289</v>
      </c>
      <c r="N881">
        <v>-0.3462085</v>
      </c>
      <c r="O881">
        <v>3.795576</v>
      </c>
      <c r="P881">
        <v>33454.21</v>
      </c>
      <c r="Q881">
        <v>10</v>
      </c>
      <c r="R881">
        <v>15861.13</v>
      </c>
      <c r="S881">
        <v>12136.41</v>
      </c>
    </row>
    <row r="882" spans="1:19" ht="12.75">
      <c r="A882" t="s">
        <v>57</v>
      </c>
      <c r="B882" t="s">
        <v>45</v>
      </c>
      <c r="C882" t="s">
        <v>58</v>
      </c>
      <c r="D882">
        <v>2011</v>
      </c>
      <c r="E882">
        <v>17</v>
      </c>
      <c r="F882">
        <v>1.649821</v>
      </c>
      <c r="G882">
        <v>1.22982</v>
      </c>
      <c r="H882">
        <v>84.0147</v>
      </c>
      <c r="I882">
        <v>0.0603055</v>
      </c>
      <c r="J882">
        <v>-0.5108338</v>
      </c>
      <c r="K882">
        <v>-0.4651734</v>
      </c>
      <c r="L882">
        <v>-0.4200015</v>
      </c>
      <c r="M882">
        <v>-0.4019249</v>
      </c>
      <c r="N882">
        <v>-0.3562645</v>
      </c>
      <c r="O882">
        <v>3.795576</v>
      </c>
      <c r="P882">
        <v>33454.21</v>
      </c>
      <c r="Q882">
        <v>10</v>
      </c>
      <c r="R882">
        <v>14541.53</v>
      </c>
      <c r="S882">
        <v>10839.63</v>
      </c>
    </row>
    <row r="883" spans="1:19" ht="12.75">
      <c r="A883" t="s">
        <v>57</v>
      </c>
      <c r="B883" t="s">
        <v>45</v>
      </c>
      <c r="C883" t="s">
        <v>58</v>
      </c>
      <c r="D883">
        <v>2011</v>
      </c>
      <c r="E883">
        <v>18</v>
      </c>
      <c r="F883">
        <v>1.426618</v>
      </c>
      <c r="G883">
        <v>1.037982</v>
      </c>
      <c r="H883">
        <v>82.0252</v>
      </c>
      <c r="I883">
        <v>0.0604511</v>
      </c>
      <c r="J883">
        <v>-0.4661073</v>
      </c>
      <c r="K883">
        <v>-0.4203367</v>
      </c>
      <c r="L883">
        <v>-0.3886361</v>
      </c>
      <c r="M883">
        <v>-0.3569355</v>
      </c>
      <c r="N883">
        <v>-0.3111649</v>
      </c>
      <c r="O883">
        <v>3.795576</v>
      </c>
      <c r="P883">
        <v>33454.21</v>
      </c>
      <c r="Q883">
        <v>10</v>
      </c>
      <c r="R883">
        <v>12574.21</v>
      </c>
      <c r="S883">
        <v>9148.772</v>
      </c>
    </row>
    <row r="884" spans="1:19" ht="12.75">
      <c r="A884" t="s">
        <v>57</v>
      </c>
      <c r="B884" t="s">
        <v>45</v>
      </c>
      <c r="C884" t="s">
        <v>58</v>
      </c>
      <c r="D884">
        <v>2011</v>
      </c>
      <c r="E884">
        <v>19</v>
      </c>
      <c r="F884">
        <v>0.9736006</v>
      </c>
      <c r="G884">
        <v>1.144889</v>
      </c>
      <c r="H884">
        <v>76.1246</v>
      </c>
      <c r="I884">
        <v>0.0590448</v>
      </c>
      <c r="J884">
        <v>0.0956198</v>
      </c>
      <c r="K884">
        <v>0.1403256</v>
      </c>
      <c r="L884">
        <v>0.1712888</v>
      </c>
      <c r="M884">
        <v>0.2022519</v>
      </c>
      <c r="N884">
        <v>0.2469578</v>
      </c>
      <c r="O884">
        <v>3.795576</v>
      </c>
      <c r="P884">
        <v>33454.21</v>
      </c>
      <c r="Q884">
        <v>10</v>
      </c>
      <c r="R884">
        <v>8581.315</v>
      </c>
      <c r="S884">
        <v>10091.05</v>
      </c>
    </row>
    <row r="885" spans="1:19" ht="12.75">
      <c r="A885" t="s">
        <v>57</v>
      </c>
      <c r="B885" t="s">
        <v>45</v>
      </c>
      <c r="C885" t="s">
        <v>58</v>
      </c>
      <c r="D885">
        <v>2011</v>
      </c>
      <c r="E885">
        <v>20</v>
      </c>
      <c r="F885">
        <v>0.753849</v>
      </c>
      <c r="G885">
        <v>0.8696009</v>
      </c>
      <c r="H885">
        <v>73.6158</v>
      </c>
      <c r="I885">
        <v>0.0595529</v>
      </c>
      <c r="J885">
        <v>0.0348569</v>
      </c>
      <c r="K885">
        <v>0.0799474</v>
      </c>
      <c r="L885">
        <v>0.1157519</v>
      </c>
      <c r="M885">
        <v>0.1424064</v>
      </c>
      <c r="N885">
        <v>0.187497</v>
      </c>
      <c r="O885">
        <v>3.795576</v>
      </c>
      <c r="P885">
        <v>33454.21</v>
      </c>
      <c r="Q885">
        <v>10</v>
      </c>
      <c r="R885">
        <v>6644.425</v>
      </c>
      <c r="S885">
        <v>7664.663</v>
      </c>
    </row>
    <row r="886" spans="1:19" ht="12.75">
      <c r="A886" t="s">
        <v>57</v>
      </c>
      <c r="B886" t="s">
        <v>45</v>
      </c>
      <c r="C886" t="s">
        <v>58</v>
      </c>
      <c r="D886">
        <v>2011</v>
      </c>
      <c r="E886">
        <v>21</v>
      </c>
      <c r="F886">
        <v>0.5185605</v>
      </c>
      <c r="G886">
        <v>0.5915482</v>
      </c>
      <c r="H886">
        <v>71.4025</v>
      </c>
      <c r="I886">
        <v>0.0596</v>
      </c>
      <c r="J886">
        <v>-0.0070155</v>
      </c>
      <c r="K886">
        <v>0.0381107</v>
      </c>
      <c r="L886">
        <v>0.0729877</v>
      </c>
      <c r="M886">
        <v>0.1006192</v>
      </c>
      <c r="N886">
        <v>0.1457454</v>
      </c>
      <c r="O886">
        <v>3.795576</v>
      </c>
      <c r="P886">
        <v>33454.21</v>
      </c>
      <c r="Q886">
        <v>10</v>
      </c>
      <c r="R886">
        <v>4570.593</v>
      </c>
      <c r="S886">
        <v>5213.906</v>
      </c>
    </row>
    <row r="887" spans="1:19" ht="12.75">
      <c r="A887" t="s">
        <v>57</v>
      </c>
      <c r="B887" t="s">
        <v>45</v>
      </c>
      <c r="C887" t="s">
        <v>58</v>
      </c>
      <c r="D887">
        <v>2011</v>
      </c>
      <c r="E887">
        <v>22</v>
      </c>
      <c r="F887">
        <v>0.3592599</v>
      </c>
      <c r="G887">
        <v>0.4052275</v>
      </c>
      <c r="H887">
        <v>70.1322</v>
      </c>
      <c r="I887">
        <v>0.0595378</v>
      </c>
      <c r="J887">
        <v>-0.034257</v>
      </c>
      <c r="K887">
        <v>0.0108221</v>
      </c>
      <c r="L887">
        <v>0.0459676</v>
      </c>
      <c r="M887">
        <v>0.0732654</v>
      </c>
      <c r="N887">
        <v>0.1183445</v>
      </c>
      <c r="O887">
        <v>3.795576</v>
      </c>
      <c r="P887">
        <v>33454.21</v>
      </c>
      <c r="Q887">
        <v>10</v>
      </c>
      <c r="R887">
        <v>3166.517</v>
      </c>
      <c r="S887">
        <v>3571.675</v>
      </c>
    </row>
    <row r="888" spans="1:19" ht="12.75">
      <c r="A888" t="s">
        <v>57</v>
      </c>
      <c r="B888" t="s">
        <v>45</v>
      </c>
      <c r="C888" t="s">
        <v>58</v>
      </c>
      <c r="D888">
        <v>2011</v>
      </c>
      <c r="E888">
        <v>23</v>
      </c>
      <c r="F888">
        <v>0.2766669</v>
      </c>
      <c r="G888">
        <v>0.3075445</v>
      </c>
      <c r="H888">
        <v>67.387</v>
      </c>
      <c r="I888">
        <v>0.0577089</v>
      </c>
      <c r="J888">
        <v>-0.0435391</v>
      </c>
      <c r="K888">
        <v>0.0001553</v>
      </c>
      <c r="L888">
        <v>0.0308776</v>
      </c>
      <c r="M888">
        <v>0.0606804</v>
      </c>
      <c r="N888">
        <v>0.1043748</v>
      </c>
      <c r="O888">
        <v>3.795576</v>
      </c>
      <c r="P888">
        <v>33454.21</v>
      </c>
      <c r="Q888">
        <v>10</v>
      </c>
      <c r="R888">
        <v>2438.542</v>
      </c>
      <c r="S888">
        <v>2710.698</v>
      </c>
    </row>
    <row r="889" spans="1:19" ht="12.75">
      <c r="A889" t="s">
        <v>57</v>
      </c>
      <c r="B889" t="s">
        <v>45</v>
      </c>
      <c r="C889" t="s">
        <v>58</v>
      </c>
      <c r="D889">
        <v>2011</v>
      </c>
      <c r="E889">
        <v>24</v>
      </c>
      <c r="F889">
        <v>0.2366383</v>
      </c>
      <c r="G889">
        <v>0.2605316</v>
      </c>
      <c r="H889">
        <v>65.2976</v>
      </c>
      <c r="I889">
        <v>0.0556717</v>
      </c>
      <c r="J889">
        <v>-0.0507151</v>
      </c>
      <c r="K889">
        <v>-0.0085632</v>
      </c>
      <c r="L889">
        <v>0.0238933</v>
      </c>
      <c r="M889">
        <v>0.0498253</v>
      </c>
      <c r="N889">
        <v>0.0919772</v>
      </c>
      <c r="O889">
        <v>3.795576</v>
      </c>
      <c r="P889">
        <v>33454.21</v>
      </c>
      <c r="Q889">
        <v>10</v>
      </c>
      <c r="R889">
        <v>2085.73</v>
      </c>
      <c r="S889">
        <v>2296.326</v>
      </c>
    </row>
    <row r="890" spans="1:19" ht="12.75">
      <c r="A890" t="s">
        <v>57</v>
      </c>
      <c r="B890" t="s">
        <v>46</v>
      </c>
      <c r="C890" t="s">
        <v>58</v>
      </c>
      <c r="D890">
        <v>2011</v>
      </c>
      <c r="E890">
        <v>1</v>
      </c>
      <c r="F890">
        <v>0.1833334</v>
      </c>
      <c r="G890">
        <v>0.1833334</v>
      </c>
      <c r="H890">
        <v>64.6699</v>
      </c>
      <c r="I890">
        <v>0.0496349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3.795576</v>
      </c>
      <c r="P890">
        <v>33454.21</v>
      </c>
      <c r="Q890">
        <v>10</v>
      </c>
      <c r="R890">
        <v>1615.901</v>
      </c>
      <c r="S890">
        <v>1615.901</v>
      </c>
    </row>
    <row r="891" spans="1:19" ht="12.75">
      <c r="A891" t="s">
        <v>57</v>
      </c>
      <c r="B891" t="s">
        <v>46</v>
      </c>
      <c r="C891" t="s">
        <v>58</v>
      </c>
      <c r="D891">
        <v>2011</v>
      </c>
      <c r="E891">
        <v>2</v>
      </c>
      <c r="F891">
        <v>0.1855185</v>
      </c>
      <c r="G891">
        <v>0.1855185</v>
      </c>
      <c r="H891">
        <v>65.1622</v>
      </c>
      <c r="I891">
        <v>0.0492315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3.795576</v>
      </c>
      <c r="P891">
        <v>33454.21</v>
      </c>
      <c r="Q891">
        <v>10</v>
      </c>
      <c r="R891">
        <v>1635.16</v>
      </c>
      <c r="S891">
        <v>1635.16</v>
      </c>
    </row>
    <row r="892" spans="1:19" ht="12.75">
      <c r="A892" t="s">
        <v>57</v>
      </c>
      <c r="B892" t="s">
        <v>46</v>
      </c>
      <c r="C892" t="s">
        <v>58</v>
      </c>
      <c r="D892">
        <v>2011</v>
      </c>
      <c r="E892">
        <v>3</v>
      </c>
      <c r="F892">
        <v>0.1830529</v>
      </c>
      <c r="G892">
        <v>0.1830529</v>
      </c>
      <c r="H892">
        <v>64.0594</v>
      </c>
      <c r="I892">
        <v>0.048501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3.795576</v>
      </c>
      <c r="P892">
        <v>33454.21</v>
      </c>
      <c r="Q892">
        <v>10</v>
      </c>
      <c r="R892">
        <v>1613.428</v>
      </c>
      <c r="S892">
        <v>1613.428</v>
      </c>
    </row>
    <row r="893" spans="1:19" ht="12.75">
      <c r="A893" t="s">
        <v>57</v>
      </c>
      <c r="B893" t="s">
        <v>46</v>
      </c>
      <c r="C893" t="s">
        <v>58</v>
      </c>
      <c r="D893">
        <v>2011</v>
      </c>
      <c r="E893">
        <v>4</v>
      </c>
      <c r="F893">
        <v>0.1616947</v>
      </c>
      <c r="G893">
        <v>0.1616947</v>
      </c>
      <c r="H893">
        <v>63.9003</v>
      </c>
      <c r="I893">
        <v>0.0468342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3.795576</v>
      </c>
      <c r="P893">
        <v>33454.21</v>
      </c>
      <c r="Q893">
        <v>10</v>
      </c>
      <c r="R893">
        <v>1425.177</v>
      </c>
      <c r="S893">
        <v>1425.177</v>
      </c>
    </row>
    <row r="894" spans="1:19" ht="12.75">
      <c r="A894" t="s">
        <v>57</v>
      </c>
      <c r="B894" t="s">
        <v>46</v>
      </c>
      <c r="C894" t="s">
        <v>58</v>
      </c>
      <c r="D894">
        <v>2011</v>
      </c>
      <c r="E894">
        <v>5</v>
      </c>
      <c r="F894">
        <v>0.1468269</v>
      </c>
      <c r="G894">
        <v>0.1468269</v>
      </c>
      <c r="H894">
        <v>62.8119</v>
      </c>
      <c r="I894">
        <v>0.0450024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3.795576</v>
      </c>
      <c r="P894">
        <v>33454.21</v>
      </c>
      <c r="Q894">
        <v>10</v>
      </c>
      <c r="R894">
        <v>1294.133</v>
      </c>
      <c r="S894">
        <v>1294.133</v>
      </c>
    </row>
    <row r="895" spans="1:19" ht="12.75">
      <c r="A895" t="s">
        <v>57</v>
      </c>
      <c r="B895" t="s">
        <v>46</v>
      </c>
      <c r="C895" t="s">
        <v>58</v>
      </c>
      <c r="D895">
        <v>2011</v>
      </c>
      <c r="E895">
        <v>6</v>
      </c>
      <c r="F895">
        <v>0.1738849</v>
      </c>
      <c r="G895">
        <v>0.1738849</v>
      </c>
      <c r="H895">
        <v>63.433</v>
      </c>
      <c r="I895">
        <v>0.0431319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3.795576</v>
      </c>
      <c r="P895">
        <v>33454.21</v>
      </c>
      <c r="Q895">
        <v>10</v>
      </c>
      <c r="R895">
        <v>1532.622</v>
      </c>
      <c r="S895">
        <v>1532.622</v>
      </c>
    </row>
    <row r="896" spans="1:19" ht="12.75">
      <c r="A896" t="s">
        <v>57</v>
      </c>
      <c r="B896" t="s">
        <v>46</v>
      </c>
      <c r="C896" t="s">
        <v>58</v>
      </c>
      <c r="D896">
        <v>2011</v>
      </c>
      <c r="E896">
        <v>7</v>
      </c>
      <c r="F896">
        <v>0.2346483</v>
      </c>
      <c r="G896">
        <v>0.2346483</v>
      </c>
      <c r="H896">
        <v>61.7259</v>
      </c>
      <c r="I896">
        <v>0.0420012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3.795576</v>
      </c>
      <c r="P896">
        <v>33454.21</v>
      </c>
      <c r="Q896">
        <v>10</v>
      </c>
      <c r="R896">
        <v>2068.19</v>
      </c>
      <c r="S896">
        <v>2068.19</v>
      </c>
    </row>
    <row r="897" spans="1:19" ht="12.75">
      <c r="A897" t="s">
        <v>57</v>
      </c>
      <c r="B897" t="s">
        <v>46</v>
      </c>
      <c r="C897" t="s">
        <v>58</v>
      </c>
      <c r="D897">
        <v>2011</v>
      </c>
      <c r="E897">
        <v>8</v>
      </c>
      <c r="F897">
        <v>0.3293635</v>
      </c>
      <c r="G897">
        <v>0.3293635</v>
      </c>
      <c r="H897">
        <v>68.0051</v>
      </c>
      <c r="I897">
        <v>0.041094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3.795576</v>
      </c>
      <c r="P897">
        <v>33454.21</v>
      </c>
      <c r="Q897">
        <v>10</v>
      </c>
      <c r="R897">
        <v>2903.01</v>
      </c>
      <c r="S897">
        <v>2903.01</v>
      </c>
    </row>
    <row r="898" spans="1:19" ht="12.75">
      <c r="A898" t="s">
        <v>57</v>
      </c>
      <c r="B898" t="s">
        <v>46</v>
      </c>
      <c r="C898" t="s">
        <v>58</v>
      </c>
      <c r="D898">
        <v>2011</v>
      </c>
      <c r="E898">
        <v>9</v>
      </c>
      <c r="F898">
        <v>0.5024917</v>
      </c>
      <c r="G898">
        <v>0.5024917</v>
      </c>
      <c r="H898">
        <v>76.6474</v>
      </c>
      <c r="I898">
        <v>0.0416974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3.795576</v>
      </c>
      <c r="P898">
        <v>33454.21</v>
      </c>
      <c r="Q898">
        <v>10</v>
      </c>
      <c r="R898">
        <v>4428.962</v>
      </c>
      <c r="S898">
        <v>4428.962</v>
      </c>
    </row>
    <row r="899" spans="1:19" ht="12.75">
      <c r="A899" t="s">
        <v>57</v>
      </c>
      <c r="B899" t="s">
        <v>46</v>
      </c>
      <c r="C899" t="s">
        <v>58</v>
      </c>
      <c r="D899">
        <v>2011</v>
      </c>
      <c r="E899">
        <v>10</v>
      </c>
      <c r="F899">
        <v>0.7552215</v>
      </c>
      <c r="G899">
        <v>0.7552215</v>
      </c>
      <c r="H899">
        <v>83.3488</v>
      </c>
      <c r="I899">
        <v>0.0436479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3.795576</v>
      </c>
      <c r="P899">
        <v>33454.21</v>
      </c>
      <c r="Q899">
        <v>10</v>
      </c>
      <c r="R899">
        <v>6656.523</v>
      </c>
      <c r="S899">
        <v>6656.523</v>
      </c>
    </row>
    <row r="900" spans="1:19" ht="12.75">
      <c r="A900" t="s">
        <v>57</v>
      </c>
      <c r="B900" t="s">
        <v>46</v>
      </c>
      <c r="C900" t="s">
        <v>58</v>
      </c>
      <c r="D900">
        <v>2011</v>
      </c>
      <c r="E900">
        <v>11</v>
      </c>
      <c r="F900">
        <v>1.055496</v>
      </c>
      <c r="G900">
        <v>1.055496</v>
      </c>
      <c r="H900">
        <v>88.3578</v>
      </c>
      <c r="I900">
        <v>0.0457649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3.795576</v>
      </c>
      <c r="P900">
        <v>33454.21</v>
      </c>
      <c r="Q900">
        <v>10</v>
      </c>
      <c r="R900">
        <v>9303.138</v>
      </c>
      <c r="S900">
        <v>9303.138</v>
      </c>
    </row>
    <row r="901" spans="1:19" ht="12.75">
      <c r="A901" t="s">
        <v>57</v>
      </c>
      <c r="B901" t="s">
        <v>46</v>
      </c>
      <c r="C901" t="s">
        <v>58</v>
      </c>
      <c r="D901">
        <v>2011</v>
      </c>
      <c r="E901">
        <v>12</v>
      </c>
      <c r="F901">
        <v>1.360995</v>
      </c>
      <c r="G901">
        <v>1.360995</v>
      </c>
      <c r="H901">
        <v>87.9234</v>
      </c>
      <c r="I901">
        <v>0.0462219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3.795576</v>
      </c>
      <c r="P901">
        <v>33454.21</v>
      </c>
      <c r="Q901">
        <v>10</v>
      </c>
      <c r="R901">
        <v>11995.81</v>
      </c>
      <c r="S901">
        <v>11995.81</v>
      </c>
    </row>
    <row r="902" spans="1:19" ht="12.75">
      <c r="A902" t="s">
        <v>57</v>
      </c>
      <c r="B902" t="s">
        <v>46</v>
      </c>
      <c r="C902" t="s">
        <v>58</v>
      </c>
      <c r="D902">
        <v>2011</v>
      </c>
      <c r="E902">
        <v>13</v>
      </c>
      <c r="F902">
        <v>1.644023</v>
      </c>
      <c r="G902">
        <v>1.644023</v>
      </c>
      <c r="H902">
        <v>87.4222</v>
      </c>
      <c r="I902">
        <v>0.0462687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3.795576</v>
      </c>
      <c r="P902">
        <v>33454.21</v>
      </c>
      <c r="Q902">
        <v>10</v>
      </c>
      <c r="R902">
        <v>14490.42</v>
      </c>
      <c r="S902">
        <v>14490.42</v>
      </c>
    </row>
    <row r="903" spans="1:19" ht="12.75">
      <c r="A903" t="s">
        <v>57</v>
      </c>
      <c r="B903" t="s">
        <v>46</v>
      </c>
      <c r="C903" t="s">
        <v>58</v>
      </c>
      <c r="D903">
        <v>2011</v>
      </c>
      <c r="E903">
        <v>14</v>
      </c>
      <c r="F903">
        <v>1.730122</v>
      </c>
      <c r="G903">
        <v>1.362953</v>
      </c>
      <c r="H903">
        <v>86.0098</v>
      </c>
      <c r="I903">
        <v>0.0470903</v>
      </c>
      <c r="J903">
        <v>-0.4275175</v>
      </c>
      <c r="K903">
        <v>-0.391863</v>
      </c>
      <c r="L903">
        <v>-0.3671689</v>
      </c>
      <c r="M903">
        <v>-0.3424748</v>
      </c>
      <c r="N903">
        <v>-0.3068203</v>
      </c>
      <c r="O903">
        <v>3.795576</v>
      </c>
      <c r="P903">
        <v>33454.21</v>
      </c>
      <c r="Q903">
        <v>10</v>
      </c>
      <c r="R903">
        <v>15249.29</v>
      </c>
      <c r="S903">
        <v>12013.07</v>
      </c>
    </row>
    <row r="904" spans="1:19" ht="12.75">
      <c r="A904" t="s">
        <v>57</v>
      </c>
      <c r="B904" t="s">
        <v>46</v>
      </c>
      <c r="C904" t="s">
        <v>58</v>
      </c>
      <c r="D904">
        <v>2011</v>
      </c>
      <c r="E904">
        <v>15</v>
      </c>
      <c r="F904">
        <v>1.706719</v>
      </c>
      <c r="G904">
        <v>1.318436</v>
      </c>
      <c r="H904">
        <v>85.1213</v>
      </c>
      <c r="I904">
        <v>0.0468298</v>
      </c>
      <c r="J904">
        <v>-0.4501086</v>
      </c>
      <c r="K904">
        <v>-0.4146514</v>
      </c>
      <c r="L904">
        <v>-0.3882831</v>
      </c>
      <c r="M904">
        <v>-0.3655362</v>
      </c>
      <c r="N904">
        <v>-0.330079</v>
      </c>
      <c r="O904">
        <v>3.795576</v>
      </c>
      <c r="P904">
        <v>33454.21</v>
      </c>
      <c r="Q904">
        <v>10</v>
      </c>
      <c r="R904">
        <v>15043.02</v>
      </c>
      <c r="S904">
        <v>11620.69</v>
      </c>
    </row>
    <row r="905" spans="1:19" ht="12.75">
      <c r="A905" t="s">
        <v>57</v>
      </c>
      <c r="B905" t="s">
        <v>46</v>
      </c>
      <c r="C905" t="s">
        <v>58</v>
      </c>
      <c r="D905">
        <v>2011</v>
      </c>
      <c r="E905">
        <v>16</v>
      </c>
      <c r="F905">
        <v>1.647981</v>
      </c>
      <c r="G905">
        <v>1.24401</v>
      </c>
      <c r="H905">
        <v>83.4812</v>
      </c>
      <c r="I905">
        <v>0.0466354</v>
      </c>
      <c r="J905">
        <v>-0.4655416</v>
      </c>
      <c r="K905">
        <v>-0.4302316</v>
      </c>
      <c r="L905">
        <v>-0.4039704</v>
      </c>
      <c r="M905">
        <v>-0.3813204</v>
      </c>
      <c r="N905">
        <v>-0.3460104</v>
      </c>
      <c r="O905">
        <v>3.795576</v>
      </c>
      <c r="P905">
        <v>33454.21</v>
      </c>
      <c r="Q905">
        <v>10</v>
      </c>
      <c r="R905">
        <v>14525.3</v>
      </c>
      <c r="S905">
        <v>10964.71</v>
      </c>
    </row>
    <row r="906" spans="1:19" ht="12.75">
      <c r="A906" t="s">
        <v>57</v>
      </c>
      <c r="B906" t="s">
        <v>46</v>
      </c>
      <c r="C906" t="s">
        <v>58</v>
      </c>
      <c r="D906">
        <v>2011</v>
      </c>
      <c r="E906">
        <v>17</v>
      </c>
      <c r="F906">
        <v>1.508975</v>
      </c>
      <c r="G906">
        <v>1.1096</v>
      </c>
      <c r="H906">
        <v>80.6483</v>
      </c>
      <c r="I906">
        <v>0.0459009</v>
      </c>
      <c r="J906">
        <v>-0.47306</v>
      </c>
      <c r="K906">
        <v>-0.4383062</v>
      </c>
      <c r="L906">
        <v>-0.3993746</v>
      </c>
      <c r="M906">
        <v>-0.3901653</v>
      </c>
      <c r="N906">
        <v>-0.3554114</v>
      </c>
      <c r="O906">
        <v>3.795576</v>
      </c>
      <c r="P906">
        <v>33454.21</v>
      </c>
      <c r="Q906">
        <v>10</v>
      </c>
      <c r="R906">
        <v>13300.1</v>
      </c>
      <c r="S906">
        <v>9780.017</v>
      </c>
    </row>
    <row r="907" spans="1:19" ht="12.75">
      <c r="A907" t="s">
        <v>57</v>
      </c>
      <c r="B907" t="s">
        <v>46</v>
      </c>
      <c r="C907" t="s">
        <v>58</v>
      </c>
      <c r="D907">
        <v>2011</v>
      </c>
      <c r="E907">
        <v>18</v>
      </c>
      <c r="F907">
        <v>1.278292</v>
      </c>
      <c r="G907">
        <v>0.9150417</v>
      </c>
      <c r="H907">
        <v>77.0406</v>
      </c>
      <c r="I907">
        <v>0.045269</v>
      </c>
      <c r="J907">
        <v>-0.4212652</v>
      </c>
      <c r="K907">
        <v>-0.3869898</v>
      </c>
      <c r="L907">
        <v>-0.3632507</v>
      </c>
      <c r="M907">
        <v>-0.3395116</v>
      </c>
      <c r="N907">
        <v>-0.3052361</v>
      </c>
      <c r="O907">
        <v>3.795576</v>
      </c>
      <c r="P907">
        <v>33454.21</v>
      </c>
      <c r="Q907">
        <v>10</v>
      </c>
      <c r="R907">
        <v>11266.87</v>
      </c>
      <c r="S907">
        <v>8065.178</v>
      </c>
    </row>
    <row r="908" spans="1:19" ht="12.75">
      <c r="A908" t="s">
        <v>57</v>
      </c>
      <c r="B908" t="s">
        <v>46</v>
      </c>
      <c r="C908" t="s">
        <v>58</v>
      </c>
      <c r="D908">
        <v>2011</v>
      </c>
      <c r="E908">
        <v>19</v>
      </c>
      <c r="F908">
        <v>0.8825126</v>
      </c>
      <c r="G908">
        <v>1.052131</v>
      </c>
      <c r="H908">
        <v>74.5138</v>
      </c>
      <c r="I908">
        <v>0.0452049</v>
      </c>
      <c r="J908">
        <v>0.1116858</v>
      </c>
      <c r="K908">
        <v>0.1459128</v>
      </c>
      <c r="L908">
        <v>0.1696182</v>
      </c>
      <c r="M908">
        <v>0.1933237</v>
      </c>
      <c r="N908">
        <v>0.2275507</v>
      </c>
      <c r="O908">
        <v>3.795576</v>
      </c>
      <c r="P908">
        <v>33454.21</v>
      </c>
      <c r="Q908">
        <v>10</v>
      </c>
      <c r="R908">
        <v>7778.466</v>
      </c>
      <c r="S908">
        <v>9273.481</v>
      </c>
    </row>
    <row r="909" spans="1:19" ht="12.75">
      <c r="A909" t="s">
        <v>57</v>
      </c>
      <c r="B909" t="s">
        <v>46</v>
      </c>
      <c r="C909" t="s">
        <v>58</v>
      </c>
      <c r="D909">
        <v>2011</v>
      </c>
      <c r="E909">
        <v>20</v>
      </c>
      <c r="F909">
        <v>0.6747904</v>
      </c>
      <c r="G909">
        <v>0.7902118</v>
      </c>
      <c r="H909">
        <v>73.2993</v>
      </c>
      <c r="I909">
        <v>0.0459134</v>
      </c>
      <c r="J909">
        <v>0.0510776</v>
      </c>
      <c r="K909">
        <v>0.085841</v>
      </c>
      <c r="L909">
        <v>0.1154214</v>
      </c>
      <c r="M909">
        <v>0.133995</v>
      </c>
      <c r="N909">
        <v>0.1687584</v>
      </c>
      <c r="O909">
        <v>3.795576</v>
      </c>
      <c r="P909">
        <v>33454.21</v>
      </c>
      <c r="Q909">
        <v>10</v>
      </c>
      <c r="R909">
        <v>5947.603</v>
      </c>
      <c r="S909">
        <v>6964.927</v>
      </c>
    </row>
    <row r="910" spans="1:19" ht="12.75">
      <c r="A910" t="s">
        <v>57</v>
      </c>
      <c r="B910" t="s">
        <v>46</v>
      </c>
      <c r="C910" t="s">
        <v>58</v>
      </c>
      <c r="D910">
        <v>2011</v>
      </c>
      <c r="E910">
        <v>21</v>
      </c>
      <c r="F910">
        <v>0.471041</v>
      </c>
      <c r="G910">
        <v>0.546326</v>
      </c>
      <c r="H910">
        <v>70.7191</v>
      </c>
      <c r="I910">
        <v>0.0458518</v>
      </c>
      <c r="J910">
        <v>0.0134698</v>
      </c>
      <c r="K910">
        <v>0.0481865</v>
      </c>
      <c r="L910">
        <v>0.075285</v>
      </c>
      <c r="M910">
        <v>0.096276</v>
      </c>
      <c r="N910">
        <v>0.1309927</v>
      </c>
      <c r="O910">
        <v>3.795576</v>
      </c>
      <c r="P910">
        <v>33454.21</v>
      </c>
      <c r="Q910">
        <v>10</v>
      </c>
      <c r="R910">
        <v>4151.755</v>
      </c>
      <c r="S910">
        <v>4815.317</v>
      </c>
    </row>
    <row r="911" spans="1:19" ht="12.75">
      <c r="A911" t="s">
        <v>57</v>
      </c>
      <c r="B911" t="s">
        <v>46</v>
      </c>
      <c r="C911" t="s">
        <v>58</v>
      </c>
      <c r="D911">
        <v>2011</v>
      </c>
      <c r="E911">
        <v>22</v>
      </c>
      <c r="F911">
        <v>0.3331279</v>
      </c>
      <c r="G911">
        <v>0.3828148</v>
      </c>
      <c r="H911">
        <v>69.1846</v>
      </c>
      <c r="I911">
        <v>0.0454841</v>
      </c>
      <c r="J911">
        <v>-0.0115309</v>
      </c>
      <c r="K911">
        <v>0.0229075</v>
      </c>
      <c r="L911">
        <v>0.0496869</v>
      </c>
      <c r="M911">
        <v>0.0706113</v>
      </c>
      <c r="N911">
        <v>0.1050496</v>
      </c>
      <c r="O911">
        <v>3.795576</v>
      </c>
      <c r="P911">
        <v>33454.21</v>
      </c>
      <c r="Q911">
        <v>10</v>
      </c>
      <c r="R911">
        <v>2936.189</v>
      </c>
      <c r="S911">
        <v>3374.13</v>
      </c>
    </row>
    <row r="912" spans="1:19" ht="12.75">
      <c r="A912" t="s">
        <v>57</v>
      </c>
      <c r="B912" t="s">
        <v>46</v>
      </c>
      <c r="C912" t="s">
        <v>58</v>
      </c>
      <c r="D912">
        <v>2011</v>
      </c>
      <c r="E912">
        <v>23</v>
      </c>
      <c r="F912">
        <v>0.2572391</v>
      </c>
      <c r="G912">
        <v>0.291016</v>
      </c>
      <c r="H912">
        <v>68.6042</v>
      </c>
      <c r="I912">
        <v>0.0452144</v>
      </c>
      <c r="J912">
        <v>-0.0249468</v>
      </c>
      <c r="K912">
        <v>0.0092873</v>
      </c>
      <c r="L912">
        <v>0.0337769</v>
      </c>
      <c r="M912">
        <v>0.0567082</v>
      </c>
      <c r="N912">
        <v>0.0909423</v>
      </c>
      <c r="O912">
        <v>3.795576</v>
      </c>
      <c r="P912">
        <v>33454.21</v>
      </c>
      <c r="Q912">
        <v>10</v>
      </c>
      <c r="R912">
        <v>2267.305</v>
      </c>
      <c r="S912">
        <v>2565.015</v>
      </c>
    </row>
    <row r="913" spans="1:19" ht="12.75">
      <c r="A913" t="s">
        <v>57</v>
      </c>
      <c r="B913" t="s">
        <v>46</v>
      </c>
      <c r="C913" t="s">
        <v>58</v>
      </c>
      <c r="D913">
        <v>2011</v>
      </c>
      <c r="E913">
        <v>24</v>
      </c>
      <c r="F913">
        <v>0.2211608</v>
      </c>
      <c r="G913">
        <v>0.2470619</v>
      </c>
      <c r="H913">
        <v>66.6944</v>
      </c>
      <c r="I913">
        <v>0.0443229</v>
      </c>
      <c r="J913">
        <v>-0.0344493</v>
      </c>
      <c r="K913">
        <v>-0.0008901</v>
      </c>
      <c r="L913">
        <v>0.0259011</v>
      </c>
      <c r="M913">
        <v>0.0455958</v>
      </c>
      <c r="N913">
        <v>0.0791549</v>
      </c>
      <c r="O913">
        <v>3.795576</v>
      </c>
      <c r="P913">
        <v>33454.21</v>
      </c>
      <c r="Q913">
        <v>10</v>
      </c>
      <c r="R913">
        <v>1949.311</v>
      </c>
      <c r="S913">
        <v>2177.604</v>
      </c>
    </row>
    <row r="914" spans="1:19" ht="12.75">
      <c r="A914" t="s">
        <v>57</v>
      </c>
      <c r="B914" t="s">
        <v>45</v>
      </c>
      <c r="C914" t="s">
        <v>13</v>
      </c>
      <c r="D914">
        <v>2011</v>
      </c>
      <c r="E914">
        <v>1</v>
      </c>
      <c r="F914">
        <v>0.1627302</v>
      </c>
      <c r="G914">
        <v>0.1627302</v>
      </c>
      <c r="H914">
        <v>73.1865</v>
      </c>
      <c r="I914">
        <v>0.0405416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3.795576</v>
      </c>
      <c r="P914">
        <v>33454.21</v>
      </c>
      <c r="Q914">
        <v>9</v>
      </c>
      <c r="R914">
        <v>1434.304</v>
      </c>
      <c r="S914">
        <v>1434.304</v>
      </c>
    </row>
    <row r="915" spans="1:19" ht="12.75">
      <c r="A915" t="s">
        <v>57</v>
      </c>
      <c r="B915" t="s">
        <v>45</v>
      </c>
      <c r="C915" t="s">
        <v>13</v>
      </c>
      <c r="D915">
        <v>2011</v>
      </c>
      <c r="E915">
        <v>2</v>
      </c>
      <c r="F915">
        <v>0.1703725</v>
      </c>
      <c r="G915">
        <v>0.1703725</v>
      </c>
      <c r="H915">
        <v>72.753</v>
      </c>
      <c r="I915">
        <v>0.0427012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3.795576</v>
      </c>
      <c r="P915">
        <v>33454.21</v>
      </c>
      <c r="Q915">
        <v>9</v>
      </c>
      <c r="R915">
        <v>1501.663</v>
      </c>
      <c r="S915">
        <v>1501.663</v>
      </c>
    </row>
    <row r="916" spans="1:19" ht="12.75">
      <c r="A916" t="s">
        <v>57</v>
      </c>
      <c r="B916" t="s">
        <v>45</v>
      </c>
      <c r="C916" t="s">
        <v>13</v>
      </c>
      <c r="D916">
        <v>2011</v>
      </c>
      <c r="E916">
        <v>3</v>
      </c>
      <c r="F916">
        <v>0.1754783</v>
      </c>
      <c r="G916">
        <v>0.1754783</v>
      </c>
      <c r="H916">
        <v>72.4994</v>
      </c>
      <c r="I916">
        <v>0.0451563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3.795576</v>
      </c>
      <c r="P916">
        <v>33454.21</v>
      </c>
      <c r="Q916">
        <v>9</v>
      </c>
      <c r="R916">
        <v>1546.666</v>
      </c>
      <c r="S916">
        <v>1546.666</v>
      </c>
    </row>
    <row r="917" spans="1:19" ht="12.75">
      <c r="A917" t="s">
        <v>57</v>
      </c>
      <c r="B917" t="s">
        <v>45</v>
      </c>
      <c r="C917" t="s">
        <v>13</v>
      </c>
      <c r="D917">
        <v>2011</v>
      </c>
      <c r="E917">
        <v>4</v>
      </c>
      <c r="F917">
        <v>0.1612153</v>
      </c>
      <c r="G917">
        <v>0.1612153</v>
      </c>
      <c r="H917">
        <v>72.9332</v>
      </c>
      <c r="I917">
        <v>0.0479854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3.795576</v>
      </c>
      <c r="P917">
        <v>33454.21</v>
      </c>
      <c r="Q917">
        <v>9</v>
      </c>
      <c r="R917">
        <v>1420.952</v>
      </c>
      <c r="S917">
        <v>1420.952</v>
      </c>
    </row>
    <row r="918" spans="1:19" ht="12.75">
      <c r="A918" t="s">
        <v>57</v>
      </c>
      <c r="B918" t="s">
        <v>45</v>
      </c>
      <c r="C918" t="s">
        <v>13</v>
      </c>
      <c r="D918">
        <v>2011</v>
      </c>
      <c r="E918">
        <v>5</v>
      </c>
      <c r="F918">
        <v>0.1531955</v>
      </c>
      <c r="G918">
        <v>0.1531955</v>
      </c>
      <c r="H918">
        <v>72.5983</v>
      </c>
      <c r="I918">
        <v>0.0512411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3.795576</v>
      </c>
      <c r="P918">
        <v>33454.21</v>
      </c>
      <c r="Q918">
        <v>9</v>
      </c>
      <c r="R918">
        <v>1350.265</v>
      </c>
      <c r="S918">
        <v>1350.265</v>
      </c>
    </row>
    <row r="919" spans="1:19" ht="12.75">
      <c r="A919" t="s">
        <v>57</v>
      </c>
      <c r="B919" t="s">
        <v>45</v>
      </c>
      <c r="C919" t="s">
        <v>13</v>
      </c>
      <c r="D919">
        <v>2011</v>
      </c>
      <c r="E919">
        <v>6</v>
      </c>
      <c r="F919">
        <v>0.2012406</v>
      </c>
      <c r="G919">
        <v>0.2012406</v>
      </c>
      <c r="H919">
        <v>72.6451</v>
      </c>
      <c r="I919">
        <v>0.0545546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3.795576</v>
      </c>
      <c r="P919">
        <v>33454.21</v>
      </c>
      <c r="Q919">
        <v>9</v>
      </c>
      <c r="R919">
        <v>1773.734</v>
      </c>
      <c r="S919">
        <v>1773.734</v>
      </c>
    </row>
    <row r="920" spans="1:19" ht="12.75">
      <c r="A920" t="s">
        <v>57</v>
      </c>
      <c r="B920" t="s">
        <v>45</v>
      </c>
      <c r="C920" t="s">
        <v>13</v>
      </c>
      <c r="D920">
        <v>2011</v>
      </c>
      <c r="E920">
        <v>7</v>
      </c>
      <c r="F920">
        <v>0.309751</v>
      </c>
      <c r="G920">
        <v>0.309751</v>
      </c>
      <c r="H920">
        <v>72.4167</v>
      </c>
      <c r="I920">
        <v>0.0582976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3.795576</v>
      </c>
      <c r="P920">
        <v>33454.21</v>
      </c>
      <c r="Q920">
        <v>9</v>
      </c>
      <c r="R920">
        <v>2730.145</v>
      </c>
      <c r="S920">
        <v>2730.145</v>
      </c>
    </row>
    <row r="921" spans="1:19" ht="12.75">
      <c r="A921" t="s">
        <v>57</v>
      </c>
      <c r="B921" t="s">
        <v>45</v>
      </c>
      <c r="C921" t="s">
        <v>13</v>
      </c>
      <c r="D921">
        <v>2011</v>
      </c>
      <c r="E921">
        <v>8</v>
      </c>
      <c r="F921">
        <v>0.4936201</v>
      </c>
      <c r="G921">
        <v>0.4936201</v>
      </c>
      <c r="H921">
        <v>76.7757</v>
      </c>
      <c r="I921">
        <v>0.0611344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3.795576</v>
      </c>
      <c r="P921">
        <v>33454.21</v>
      </c>
      <c r="Q921">
        <v>9</v>
      </c>
      <c r="R921">
        <v>4350.768</v>
      </c>
      <c r="S921">
        <v>4350.768</v>
      </c>
    </row>
    <row r="922" spans="1:19" ht="12.75">
      <c r="A922" t="s">
        <v>57</v>
      </c>
      <c r="B922" t="s">
        <v>45</v>
      </c>
      <c r="C922" t="s">
        <v>13</v>
      </c>
      <c r="D922">
        <v>2011</v>
      </c>
      <c r="E922">
        <v>9</v>
      </c>
      <c r="F922">
        <v>0.7995889</v>
      </c>
      <c r="G922">
        <v>0.7995889</v>
      </c>
      <c r="H922">
        <v>81.2764</v>
      </c>
      <c r="I922">
        <v>0.0651088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3.795576</v>
      </c>
      <c r="P922">
        <v>33454.21</v>
      </c>
      <c r="Q922">
        <v>9</v>
      </c>
      <c r="R922">
        <v>7047.576</v>
      </c>
      <c r="S922">
        <v>7047.576</v>
      </c>
    </row>
    <row r="923" spans="1:19" ht="12.75">
      <c r="A923" t="s">
        <v>57</v>
      </c>
      <c r="B923" t="s">
        <v>45</v>
      </c>
      <c r="C923" t="s">
        <v>13</v>
      </c>
      <c r="D923">
        <v>2011</v>
      </c>
      <c r="E923">
        <v>10</v>
      </c>
      <c r="F923">
        <v>1.179398</v>
      </c>
      <c r="G923">
        <v>1.179398</v>
      </c>
      <c r="H923">
        <v>86.2948</v>
      </c>
      <c r="I923">
        <v>0.0712654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3.795576</v>
      </c>
      <c r="P923">
        <v>33454.21</v>
      </c>
      <c r="Q923">
        <v>9</v>
      </c>
      <c r="R923">
        <v>10395.21</v>
      </c>
      <c r="S923">
        <v>10395.21</v>
      </c>
    </row>
    <row r="924" spans="1:19" ht="12.75">
      <c r="A924" t="s">
        <v>57</v>
      </c>
      <c r="B924" t="s">
        <v>45</v>
      </c>
      <c r="C924" t="s">
        <v>13</v>
      </c>
      <c r="D924">
        <v>2011</v>
      </c>
      <c r="E924">
        <v>11</v>
      </c>
      <c r="F924">
        <v>1.574636</v>
      </c>
      <c r="G924">
        <v>1.574636</v>
      </c>
      <c r="H924">
        <v>88.1858</v>
      </c>
      <c r="I924">
        <v>0.0735549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3.795576</v>
      </c>
      <c r="P924">
        <v>33454.21</v>
      </c>
      <c r="Q924">
        <v>9</v>
      </c>
      <c r="R924">
        <v>13878.84</v>
      </c>
      <c r="S924">
        <v>13878.84</v>
      </c>
    </row>
    <row r="925" spans="1:19" ht="12.75">
      <c r="A925" t="s">
        <v>57</v>
      </c>
      <c r="B925" t="s">
        <v>45</v>
      </c>
      <c r="C925" t="s">
        <v>13</v>
      </c>
      <c r="D925">
        <v>2011</v>
      </c>
      <c r="E925">
        <v>12</v>
      </c>
      <c r="F925">
        <v>1.951513</v>
      </c>
      <c r="G925">
        <v>1.951513</v>
      </c>
      <c r="H925">
        <v>88.561</v>
      </c>
      <c r="I925">
        <v>0.074105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3.795576</v>
      </c>
      <c r="P925">
        <v>33454.21</v>
      </c>
      <c r="Q925">
        <v>9</v>
      </c>
      <c r="R925">
        <v>17200.63</v>
      </c>
      <c r="S925">
        <v>17200.63</v>
      </c>
    </row>
    <row r="926" spans="1:19" ht="12.75">
      <c r="A926" t="s">
        <v>57</v>
      </c>
      <c r="B926" t="s">
        <v>45</v>
      </c>
      <c r="C926" t="s">
        <v>13</v>
      </c>
      <c r="D926">
        <v>2011</v>
      </c>
      <c r="E926">
        <v>13</v>
      </c>
      <c r="F926">
        <v>2.285648</v>
      </c>
      <c r="G926">
        <v>2.285648</v>
      </c>
      <c r="H926">
        <v>87.6754</v>
      </c>
      <c r="I926">
        <v>0.0736989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3.795576</v>
      </c>
      <c r="P926">
        <v>33454.21</v>
      </c>
      <c r="Q926">
        <v>9</v>
      </c>
      <c r="R926">
        <v>20145.7</v>
      </c>
      <c r="S926">
        <v>20145.7</v>
      </c>
    </row>
    <row r="927" spans="1:19" ht="12.75">
      <c r="A927" t="s">
        <v>57</v>
      </c>
      <c r="B927" t="s">
        <v>45</v>
      </c>
      <c r="C927" t="s">
        <v>13</v>
      </c>
      <c r="D927">
        <v>2011</v>
      </c>
      <c r="E927">
        <v>14</v>
      </c>
      <c r="F927">
        <v>2.246507</v>
      </c>
      <c r="G927">
        <v>1.82412</v>
      </c>
      <c r="H927">
        <v>87.5808</v>
      </c>
      <c r="I927">
        <v>0.072314</v>
      </c>
      <c r="J927">
        <v>-0.5150608</v>
      </c>
      <c r="K927">
        <v>-0.4603082</v>
      </c>
      <c r="L927">
        <v>-0.4223866</v>
      </c>
      <c r="M927">
        <v>-0.3844651</v>
      </c>
      <c r="N927">
        <v>-0.3297125</v>
      </c>
      <c r="O927">
        <v>3.795576</v>
      </c>
      <c r="P927">
        <v>33454.21</v>
      </c>
      <c r="Q927">
        <v>9</v>
      </c>
      <c r="R927">
        <v>19800.71</v>
      </c>
      <c r="S927">
        <v>16077.8</v>
      </c>
    </row>
    <row r="928" spans="1:19" ht="12.75">
      <c r="A928" t="s">
        <v>57</v>
      </c>
      <c r="B928" t="s">
        <v>45</v>
      </c>
      <c r="C928" t="s">
        <v>13</v>
      </c>
      <c r="D928">
        <v>2011</v>
      </c>
      <c r="E928">
        <v>15</v>
      </c>
      <c r="F928">
        <v>2.111478</v>
      </c>
      <c r="G928">
        <v>1.672408</v>
      </c>
      <c r="H928">
        <v>87.4874</v>
      </c>
      <c r="I928">
        <v>0.0688368</v>
      </c>
      <c r="J928">
        <v>-0.5287252</v>
      </c>
      <c r="K928">
        <v>-0.4766054</v>
      </c>
      <c r="L928">
        <v>-0.4390696</v>
      </c>
      <c r="M928">
        <v>-0.4044092</v>
      </c>
      <c r="N928">
        <v>-0.3522894</v>
      </c>
      <c r="O928">
        <v>3.795576</v>
      </c>
      <c r="P928">
        <v>33454.21</v>
      </c>
      <c r="Q928">
        <v>9</v>
      </c>
      <c r="R928">
        <v>18610.57</v>
      </c>
      <c r="S928">
        <v>14740.61</v>
      </c>
    </row>
    <row r="929" spans="1:19" ht="12.75">
      <c r="A929" t="s">
        <v>57</v>
      </c>
      <c r="B929" t="s">
        <v>45</v>
      </c>
      <c r="C929" t="s">
        <v>13</v>
      </c>
      <c r="D929">
        <v>2011</v>
      </c>
      <c r="E929">
        <v>16</v>
      </c>
      <c r="F929">
        <v>1.978654</v>
      </c>
      <c r="G929">
        <v>1.526224</v>
      </c>
      <c r="H929">
        <v>87.1727</v>
      </c>
      <c r="I929">
        <v>0.0676443</v>
      </c>
      <c r="J929">
        <v>-0.5395672</v>
      </c>
      <c r="K929">
        <v>-0.4883503</v>
      </c>
      <c r="L929">
        <v>-0.45243</v>
      </c>
      <c r="M929">
        <v>-0.4174049</v>
      </c>
      <c r="N929">
        <v>-0.366188</v>
      </c>
      <c r="O929">
        <v>3.795576</v>
      </c>
      <c r="P929">
        <v>33454.21</v>
      </c>
      <c r="Q929">
        <v>9</v>
      </c>
      <c r="R929">
        <v>17439.85</v>
      </c>
      <c r="S929">
        <v>13452.13</v>
      </c>
    </row>
    <row r="930" spans="1:19" ht="12.75">
      <c r="A930" t="s">
        <v>57</v>
      </c>
      <c r="B930" t="s">
        <v>45</v>
      </c>
      <c r="C930" t="s">
        <v>13</v>
      </c>
      <c r="D930">
        <v>2011</v>
      </c>
      <c r="E930">
        <v>17</v>
      </c>
      <c r="F930">
        <v>1.798263</v>
      </c>
      <c r="G930">
        <v>1.349157</v>
      </c>
      <c r="H930">
        <v>87.0968</v>
      </c>
      <c r="I930">
        <v>0.0661361</v>
      </c>
      <c r="J930">
        <v>-0.5482143</v>
      </c>
      <c r="K930">
        <v>-0.4981393</v>
      </c>
      <c r="L930">
        <v>-0.4491063</v>
      </c>
      <c r="M930">
        <v>-0.4287756</v>
      </c>
      <c r="N930">
        <v>-0.3787006</v>
      </c>
      <c r="O930">
        <v>3.795576</v>
      </c>
      <c r="P930">
        <v>33454.21</v>
      </c>
      <c r="Q930">
        <v>9</v>
      </c>
      <c r="R930">
        <v>15849.89</v>
      </c>
      <c r="S930">
        <v>11891.47</v>
      </c>
    </row>
    <row r="931" spans="1:19" ht="12.75">
      <c r="A931" t="s">
        <v>57</v>
      </c>
      <c r="B931" t="s">
        <v>45</v>
      </c>
      <c r="C931" t="s">
        <v>13</v>
      </c>
      <c r="D931">
        <v>2011</v>
      </c>
      <c r="E931">
        <v>18</v>
      </c>
      <c r="F931">
        <v>1.539266</v>
      </c>
      <c r="G931">
        <v>1.122633</v>
      </c>
      <c r="H931">
        <v>84.6285</v>
      </c>
      <c r="I931">
        <v>0.0645938</v>
      </c>
      <c r="J931">
        <v>-0.499413</v>
      </c>
      <c r="K931">
        <v>-0.4505058</v>
      </c>
      <c r="L931">
        <v>-0.4166328</v>
      </c>
      <c r="M931">
        <v>-0.3827597</v>
      </c>
      <c r="N931">
        <v>-0.3338525</v>
      </c>
      <c r="O931">
        <v>3.795576</v>
      </c>
      <c r="P931">
        <v>33454.21</v>
      </c>
      <c r="Q931">
        <v>9</v>
      </c>
      <c r="R931">
        <v>13567.09</v>
      </c>
      <c r="S931">
        <v>9894.886</v>
      </c>
    </row>
    <row r="932" spans="1:19" ht="12.75">
      <c r="A932" t="s">
        <v>57</v>
      </c>
      <c r="B932" t="s">
        <v>45</v>
      </c>
      <c r="C932" t="s">
        <v>13</v>
      </c>
      <c r="D932">
        <v>2011</v>
      </c>
      <c r="E932">
        <v>19</v>
      </c>
      <c r="F932">
        <v>1.051301</v>
      </c>
      <c r="G932">
        <v>1.232584</v>
      </c>
      <c r="H932">
        <v>81.2772</v>
      </c>
      <c r="I932">
        <v>0.0630839</v>
      </c>
      <c r="J932">
        <v>0.1004378</v>
      </c>
      <c r="K932">
        <v>0.1482019</v>
      </c>
      <c r="L932">
        <v>0.1812831</v>
      </c>
      <c r="M932">
        <v>0.2143644</v>
      </c>
      <c r="N932">
        <v>0.2621284</v>
      </c>
      <c r="O932">
        <v>3.795576</v>
      </c>
      <c r="P932">
        <v>33454.21</v>
      </c>
      <c r="Q932">
        <v>9</v>
      </c>
      <c r="R932">
        <v>9266.166</v>
      </c>
      <c r="S932">
        <v>10864</v>
      </c>
    </row>
    <row r="933" spans="1:19" ht="12.75">
      <c r="A933" t="s">
        <v>57</v>
      </c>
      <c r="B933" t="s">
        <v>45</v>
      </c>
      <c r="C933" t="s">
        <v>13</v>
      </c>
      <c r="D933">
        <v>2011</v>
      </c>
      <c r="E933">
        <v>20</v>
      </c>
      <c r="F933">
        <v>0.811346</v>
      </c>
      <c r="G933">
        <v>0.9325042</v>
      </c>
      <c r="H933">
        <v>78.2729</v>
      </c>
      <c r="I933">
        <v>0.0635074</v>
      </c>
      <c r="J933">
        <v>0.034351</v>
      </c>
      <c r="K933">
        <v>0.0824357</v>
      </c>
      <c r="L933">
        <v>0.1211582</v>
      </c>
      <c r="M933">
        <v>0.1490424</v>
      </c>
      <c r="N933">
        <v>0.1971271</v>
      </c>
      <c r="O933">
        <v>3.795576</v>
      </c>
      <c r="P933">
        <v>33454.21</v>
      </c>
      <c r="Q933">
        <v>9</v>
      </c>
      <c r="R933">
        <v>7151.204</v>
      </c>
      <c r="S933">
        <v>8219.093</v>
      </c>
    </row>
    <row r="934" spans="1:19" ht="12.75">
      <c r="A934" t="s">
        <v>57</v>
      </c>
      <c r="B934" t="s">
        <v>45</v>
      </c>
      <c r="C934" t="s">
        <v>13</v>
      </c>
      <c r="D934">
        <v>2011</v>
      </c>
      <c r="E934">
        <v>21</v>
      </c>
      <c r="F934">
        <v>0.5599156</v>
      </c>
      <c r="G934">
        <v>0.6355763</v>
      </c>
      <c r="H934">
        <v>76.1003</v>
      </c>
      <c r="I934">
        <v>0.0624033</v>
      </c>
      <c r="J934">
        <v>-0.0081014</v>
      </c>
      <c r="K934">
        <v>0.0391473</v>
      </c>
      <c r="L934">
        <v>0.0756607</v>
      </c>
      <c r="M934">
        <v>0.104596</v>
      </c>
      <c r="N934">
        <v>0.1518447</v>
      </c>
      <c r="O934">
        <v>3.795576</v>
      </c>
      <c r="P934">
        <v>33454.21</v>
      </c>
      <c r="Q934">
        <v>9</v>
      </c>
      <c r="R934">
        <v>4935.096</v>
      </c>
      <c r="S934">
        <v>5601.97</v>
      </c>
    </row>
    <row r="935" spans="1:19" ht="12.75">
      <c r="A935" t="s">
        <v>57</v>
      </c>
      <c r="B935" t="s">
        <v>45</v>
      </c>
      <c r="C935" t="s">
        <v>13</v>
      </c>
      <c r="D935">
        <v>2011</v>
      </c>
      <c r="E935">
        <v>22</v>
      </c>
      <c r="F935">
        <v>0.3915259</v>
      </c>
      <c r="G935">
        <v>0.438992</v>
      </c>
      <c r="H935">
        <v>74.7095</v>
      </c>
      <c r="I935">
        <v>0.0619729</v>
      </c>
      <c r="J935">
        <v>-0.0362608</v>
      </c>
      <c r="K935">
        <v>0.0106621</v>
      </c>
      <c r="L935">
        <v>0.0474661</v>
      </c>
      <c r="M935">
        <v>0.0756592</v>
      </c>
      <c r="N935">
        <v>0.1225821</v>
      </c>
      <c r="O935">
        <v>3.795576</v>
      </c>
      <c r="P935">
        <v>33454.21</v>
      </c>
      <c r="Q935">
        <v>9</v>
      </c>
      <c r="R935">
        <v>3450.91</v>
      </c>
      <c r="S935">
        <v>3869.275</v>
      </c>
    </row>
    <row r="936" spans="1:19" ht="12.75">
      <c r="A936" t="s">
        <v>57</v>
      </c>
      <c r="B936" t="s">
        <v>45</v>
      </c>
      <c r="C936" t="s">
        <v>13</v>
      </c>
      <c r="D936">
        <v>2011</v>
      </c>
      <c r="E936">
        <v>23</v>
      </c>
      <c r="F936">
        <v>0.3046527</v>
      </c>
      <c r="G936">
        <v>0.3366857</v>
      </c>
      <c r="H936">
        <v>73.071</v>
      </c>
      <c r="I936">
        <v>0.0614596</v>
      </c>
      <c r="J936">
        <v>-0.0470923</v>
      </c>
      <c r="K936">
        <v>-0.0005581</v>
      </c>
      <c r="L936">
        <v>0.032033</v>
      </c>
      <c r="M936">
        <v>0.0639008</v>
      </c>
      <c r="N936">
        <v>0.110435</v>
      </c>
      <c r="O936">
        <v>3.795576</v>
      </c>
      <c r="P936">
        <v>33454.21</v>
      </c>
      <c r="Q936">
        <v>9</v>
      </c>
      <c r="R936">
        <v>2685.209</v>
      </c>
      <c r="S936">
        <v>2967.547</v>
      </c>
    </row>
    <row r="937" spans="1:19" ht="12.75">
      <c r="A937" t="s">
        <v>57</v>
      </c>
      <c r="B937" t="s">
        <v>45</v>
      </c>
      <c r="C937" t="s">
        <v>13</v>
      </c>
      <c r="D937">
        <v>2011</v>
      </c>
      <c r="E937">
        <v>24</v>
      </c>
      <c r="F937">
        <v>0.2634697</v>
      </c>
      <c r="G937">
        <v>0.2884458</v>
      </c>
      <c r="H937">
        <v>72.5006</v>
      </c>
      <c r="I937">
        <v>0.0615345</v>
      </c>
      <c r="J937">
        <v>-0.0572312</v>
      </c>
      <c r="K937">
        <v>-0.0106403</v>
      </c>
      <c r="L937">
        <v>0.0249761</v>
      </c>
      <c r="M937">
        <v>0.0538972</v>
      </c>
      <c r="N937">
        <v>0.1004881</v>
      </c>
      <c r="O937">
        <v>3.795576</v>
      </c>
      <c r="P937">
        <v>33454.21</v>
      </c>
      <c r="Q937">
        <v>9</v>
      </c>
      <c r="R937">
        <v>2322.222</v>
      </c>
      <c r="S937">
        <v>2542.361</v>
      </c>
    </row>
    <row r="938" spans="1:19" ht="12.75">
      <c r="A938" t="s">
        <v>57</v>
      </c>
      <c r="B938" t="s">
        <v>46</v>
      </c>
      <c r="C938" t="s">
        <v>13</v>
      </c>
      <c r="D938">
        <v>2011</v>
      </c>
      <c r="E938">
        <v>1</v>
      </c>
      <c r="F938">
        <v>0.1753731</v>
      </c>
      <c r="G938">
        <v>0.1753731</v>
      </c>
      <c r="H938">
        <v>70.1308</v>
      </c>
      <c r="I938">
        <v>0.045589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3.795576</v>
      </c>
      <c r="P938">
        <v>33454.21</v>
      </c>
      <c r="Q938">
        <v>9</v>
      </c>
      <c r="R938">
        <v>1545.739</v>
      </c>
      <c r="S938">
        <v>1545.739</v>
      </c>
    </row>
    <row r="939" spans="1:19" ht="12.75">
      <c r="A939" t="s">
        <v>57</v>
      </c>
      <c r="B939" t="s">
        <v>46</v>
      </c>
      <c r="C939" t="s">
        <v>13</v>
      </c>
      <c r="D939">
        <v>2011</v>
      </c>
      <c r="E939">
        <v>2</v>
      </c>
      <c r="F939">
        <v>0.1804978</v>
      </c>
      <c r="G939">
        <v>0.1804978</v>
      </c>
      <c r="H939">
        <v>69.4687</v>
      </c>
      <c r="I939">
        <v>0.0464472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3.795576</v>
      </c>
      <c r="P939">
        <v>33454.21</v>
      </c>
      <c r="Q939">
        <v>9</v>
      </c>
      <c r="R939">
        <v>1590.908</v>
      </c>
      <c r="S939">
        <v>1590.908</v>
      </c>
    </row>
    <row r="940" spans="1:19" ht="12.75">
      <c r="A940" t="s">
        <v>57</v>
      </c>
      <c r="B940" t="s">
        <v>46</v>
      </c>
      <c r="C940" t="s">
        <v>13</v>
      </c>
      <c r="D940">
        <v>2011</v>
      </c>
      <c r="E940">
        <v>3</v>
      </c>
      <c r="F940">
        <v>0.1820896</v>
      </c>
      <c r="G940">
        <v>0.1820896</v>
      </c>
      <c r="H940">
        <v>68.793</v>
      </c>
      <c r="I940">
        <v>0.0472886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3.795576</v>
      </c>
      <c r="P940">
        <v>33454.21</v>
      </c>
      <c r="Q940">
        <v>9</v>
      </c>
      <c r="R940">
        <v>1604.938</v>
      </c>
      <c r="S940">
        <v>1604.938</v>
      </c>
    </row>
    <row r="941" spans="1:19" ht="12.75">
      <c r="A941" t="s">
        <v>57</v>
      </c>
      <c r="B941" t="s">
        <v>46</v>
      </c>
      <c r="C941" t="s">
        <v>13</v>
      </c>
      <c r="D941">
        <v>2011</v>
      </c>
      <c r="E941">
        <v>4</v>
      </c>
      <c r="F941">
        <v>0.165008</v>
      </c>
      <c r="G941">
        <v>0.165008</v>
      </c>
      <c r="H941">
        <v>69.2501</v>
      </c>
      <c r="I941">
        <v>0.0480597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3.795576</v>
      </c>
      <c r="P941">
        <v>33454.21</v>
      </c>
      <c r="Q941">
        <v>9</v>
      </c>
      <c r="R941">
        <v>1454.381</v>
      </c>
      <c r="S941">
        <v>1454.381</v>
      </c>
    </row>
    <row r="942" spans="1:19" ht="12.75">
      <c r="A942" t="s">
        <v>57</v>
      </c>
      <c r="B942" t="s">
        <v>46</v>
      </c>
      <c r="C942" t="s">
        <v>13</v>
      </c>
      <c r="D942">
        <v>2011</v>
      </c>
      <c r="E942">
        <v>5</v>
      </c>
      <c r="F942">
        <v>0.155116</v>
      </c>
      <c r="G942">
        <v>0.155116</v>
      </c>
      <c r="H942">
        <v>69.1865</v>
      </c>
      <c r="I942">
        <v>0.0489425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3.795576</v>
      </c>
      <c r="P942">
        <v>33454.21</v>
      </c>
      <c r="Q942">
        <v>9</v>
      </c>
      <c r="R942">
        <v>1367.193</v>
      </c>
      <c r="S942">
        <v>1367.193</v>
      </c>
    </row>
    <row r="943" spans="1:19" ht="12.75">
      <c r="A943" t="s">
        <v>57</v>
      </c>
      <c r="B943" t="s">
        <v>46</v>
      </c>
      <c r="C943" t="s">
        <v>13</v>
      </c>
      <c r="D943">
        <v>2011</v>
      </c>
      <c r="E943">
        <v>6</v>
      </c>
      <c r="F943">
        <v>0.1967443</v>
      </c>
      <c r="G943">
        <v>0.1967443</v>
      </c>
      <c r="H943">
        <v>69.203</v>
      </c>
      <c r="I943">
        <v>0.0494246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3.795576</v>
      </c>
      <c r="P943">
        <v>33454.21</v>
      </c>
      <c r="Q943">
        <v>9</v>
      </c>
      <c r="R943">
        <v>1734.104</v>
      </c>
      <c r="S943">
        <v>1734.104</v>
      </c>
    </row>
    <row r="944" spans="1:19" ht="12.75">
      <c r="A944" t="s">
        <v>57</v>
      </c>
      <c r="B944" t="s">
        <v>46</v>
      </c>
      <c r="C944" t="s">
        <v>13</v>
      </c>
      <c r="D944">
        <v>2011</v>
      </c>
      <c r="E944">
        <v>7</v>
      </c>
      <c r="F944">
        <v>0.2956356</v>
      </c>
      <c r="G944">
        <v>0.2956356</v>
      </c>
      <c r="H944">
        <v>70.0501</v>
      </c>
      <c r="I944">
        <v>0.0509695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3.795576</v>
      </c>
      <c r="P944">
        <v>33454.21</v>
      </c>
      <c r="Q944">
        <v>9</v>
      </c>
      <c r="R944">
        <v>2605.732</v>
      </c>
      <c r="S944">
        <v>2605.732</v>
      </c>
    </row>
    <row r="945" spans="1:19" ht="12.75">
      <c r="A945" t="s">
        <v>57</v>
      </c>
      <c r="B945" t="s">
        <v>46</v>
      </c>
      <c r="C945" t="s">
        <v>13</v>
      </c>
      <c r="D945">
        <v>2011</v>
      </c>
      <c r="E945">
        <v>8</v>
      </c>
      <c r="F945">
        <v>0.4646604</v>
      </c>
      <c r="G945">
        <v>0.4646604</v>
      </c>
      <c r="H945">
        <v>74.8617</v>
      </c>
      <c r="I945">
        <v>0.0521931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3.795576</v>
      </c>
      <c r="P945">
        <v>33454.21</v>
      </c>
      <c r="Q945">
        <v>9</v>
      </c>
      <c r="R945">
        <v>4095.517</v>
      </c>
      <c r="S945">
        <v>4095.517</v>
      </c>
    </row>
    <row r="946" spans="1:19" ht="12.75">
      <c r="A946" t="s">
        <v>57</v>
      </c>
      <c r="B946" t="s">
        <v>46</v>
      </c>
      <c r="C946" t="s">
        <v>13</v>
      </c>
      <c r="D946">
        <v>2011</v>
      </c>
      <c r="E946">
        <v>9</v>
      </c>
      <c r="F946">
        <v>0.7364907</v>
      </c>
      <c r="G946">
        <v>0.7364907</v>
      </c>
      <c r="H946">
        <v>79.8483</v>
      </c>
      <c r="I946">
        <v>0.0542651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3.795576</v>
      </c>
      <c r="P946">
        <v>33454.21</v>
      </c>
      <c r="Q946">
        <v>9</v>
      </c>
      <c r="R946">
        <v>6491.429</v>
      </c>
      <c r="S946">
        <v>6491.429</v>
      </c>
    </row>
    <row r="947" spans="1:19" ht="12.75">
      <c r="A947" t="s">
        <v>57</v>
      </c>
      <c r="B947" t="s">
        <v>46</v>
      </c>
      <c r="C947" t="s">
        <v>13</v>
      </c>
      <c r="D947">
        <v>2011</v>
      </c>
      <c r="E947">
        <v>10</v>
      </c>
      <c r="F947">
        <v>1.062296</v>
      </c>
      <c r="G947">
        <v>1.062296</v>
      </c>
      <c r="H947">
        <v>84.0932</v>
      </c>
      <c r="I947">
        <v>0.05728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3.795576</v>
      </c>
      <c r="P947">
        <v>33454.21</v>
      </c>
      <c r="Q947">
        <v>9</v>
      </c>
      <c r="R947">
        <v>9363.078</v>
      </c>
      <c r="S947">
        <v>9363.078</v>
      </c>
    </row>
    <row r="948" spans="1:19" ht="12.75">
      <c r="A948" t="s">
        <v>57</v>
      </c>
      <c r="B948" t="s">
        <v>46</v>
      </c>
      <c r="C948" t="s">
        <v>13</v>
      </c>
      <c r="D948">
        <v>2011</v>
      </c>
      <c r="E948">
        <v>11</v>
      </c>
      <c r="F948">
        <v>1.387892</v>
      </c>
      <c r="G948">
        <v>1.387892</v>
      </c>
      <c r="H948">
        <v>86.2004</v>
      </c>
      <c r="I948">
        <v>0.0580386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3.795576</v>
      </c>
      <c r="P948">
        <v>33454.21</v>
      </c>
      <c r="Q948">
        <v>9</v>
      </c>
      <c r="R948">
        <v>12232.88</v>
      </c>
      <c r="S948">
        <v>12232.88</v>
      </c>
    </row>
    <row r="949" spans="1:19" ht="12.75">
      <c r="A949" t="s">
        <v>57</v>
      </c>
      <c r="B949" t="s">
        <v>46</v>
      </c>
      <c r="C949" t="s">
        <v>13</v>
      </c>
      <c r="D949">
        <v>2011</v>
      </c>
      <c r="E949">
        <v>12</v>
      </c>
      <c r="F949">
        <v>1.693681</v>
      </c>
      <c r="G949">
        <v>1.693681</v>
      </c>
      <c r="H949">
        <v>86.3757</v>
      </c>
      <c r="I949">
        <v>0.0575108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3.795576</v>
      </c>
      <c r="P949">
        <v>33454.21</v>
      </c>
      <c r="Q949">
        <v>9</v>
      </c>
      <c r="R949">
        <v>14928.11</v>
      </c>
      <c r="S949">
        <v>14928.11</v>
      </c>
    </row>
    <row r="950" spans="1:19" ht="12.75">
      <c r="A950" t="s">
        <v>57</v>
      </c>
      <c r="B950" t="s">
        <v>46</v>
      </c>
      <c r="C950" t="s">
        <v>13</v>
      </c>
      <c r="D950">
        <v>2011</v>
      </c>
      <c r="E950">
        <v>13</v>
      </c>
      <c r="F950">
        <v>1.970068</v>
      </c>
      <c r="G950">
        <v>1.970068</v>
      </c>
      <c r="H950">
        <v>86.1875</v>
      </c>
      <c r="I950">
        <v>0.0570089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3.795576</v>
      </c>
      <c r="P950">
        <v>33454.21</v>
      </c>
      <c r="Q950">
        <v>9</v>
      </c>
      <c r="R950">
        <v>17364.18</v>
      </c>
      <c r="S950">
        <v>17364.18</v>
      </c>
    </row>
    <row r="951" spans="1:19" ht="12.75">
      <c r="A951" t="s">
        <v>57</v>
      </c>
      <c r="B951" t="s">
        <v>46</v>
      </c>
      <c r="C951" t="s">
        <v>13</v>
      </c>
      <c r="D951">
        <v>2011</v>
      </c>
      <c r="E951">
        <v>14</v>
      </c>
      <c r="F951">
        <v>1.980505</v>
      </c>
      <c r="G951">
        <v>1.585475</v>
      </c>
      <c r="H951">
        <v>86.0272</v>
      </c>
      <c r="I951">
        <v>0.0569046</v>
      </c>
      <c r="J951">
        <v>-0.4679555</v>
      </c>
      <c r="K951">
        <v>-0.4248702</v>
      </c>
      <c r="L951">
        <v>-0.3950294</v>
      </c>
      <c r="M951">
        <v>-0.3651887</v>
      </c>
      <c r="N951">
        <v>-0.3221033</v>
      </c>
      <c r="O951">
        <v>3.795576</v>
      </c>
      <c r="P951">
        <v>33454.21</v>
      </c>
      <c r="Q951">
        <v>9</v>
      </c>
      <c r="R951">
        <v>17456.17</v>
      </c>
      <c r="S951">
        <v>13974.38</v>
      </c>
    </row>
    <row r="952" spans="1:19" ht="12.75">
      <c r="A952" t="s">
        <v>57</v>
      </c>
      <c r="B952" t="s">
        <v>46</v>
      </c>
      <c r="C952" t="s">
        <v>13</v>
      </c>
      <c r="D952">
        <v>2011</v>
      </c>
      <c r="E952">
        <v>15</v>
      </c>
      <c r="F952">
        <v>1.907093</v>
      </c>
      <c r="G952">
        <v>1.493641</v>
      </c>
      <c r="H952">
        <v>86.1349</v>
      </c>
      <c r="I952">
        <v>0.0556854</v>
      </c>
      <c r="J952">
        <v>-0.4858571</v>
      </c>
      <c r="K952">
        <v>-0.4436948</v>
      </c>
      <c r="L952">
        <v>-0.4134517</v>
      </c>
      <c r="M952">
        <v>-0.3852918</v>
      </c>
      <c r="N952">
        <v>-0.3431296</v>
      </c>
      <c r="O952">
        <v>3.795576</v>
      </c>
      <c r="P952">
        <v>33454.21</v>
      </c>
      <c r="Q952">
        <v>9</v>
      </c>
      <c r="R952">
        <v>16809.12</v>
      </c>
      <c r="S952">
        <v>13164.95</v>
      </c>
    </row>
    <row r="953" spans="1:19" ht="12.75">
      <c r="A953" t="s">
        <v>57</v>
      </c>
      <c r="B953" t="s">
        <v>46</v>
      </c>
      <c r="C953" t="s">
        <v>13</v>
      </c>
      <c r="D953">
        <v>2011</v>
      </c>
      <c r="E953">
        <v>16</v>
      </c>
      <c r="F953">
        <v>1.823</v>
      </c>
      <c r="G953">
        <v>1.393748</v>
      </c>
      <c r="H953">
        <v>86.5683</v>
      </c>
      <c r="I953">
        <v>0.056349</v>
      </c>
      <c r="J953">
        <v>-0.5020046</v>
      </c>
      <c r="K953">
        <v>-0.4593399</v>
      </c>
      <c r="L953">
        <v>-0.4292516</v>
      </c>
      <c r="M953">
        <v>-0.4002411</v>
      </c>
      <c r="N953">
        <v>-0.3575764</v>
      </c>
      <c r="O953">
        <v>3.795576</v>
      </c>
      <c r="P953">
        <v>33454.21</v>
      </c>
      <c r="Q953">
        <v>9</v>
      </c>
      <c r="R953">
        <v>16067.92</v>
      </c>
      <c r="S953">
        <v>12284.5</v>
      </c>
    </row>
    <row r="954" spans="1:19" ht="12.75">
      <c r="A954" t="s">
        <v>57</v>
      </c>
      <c r="B954" t="s">
        <v>46</v>
      </c>
      <c r="C954" t="s">
        <v>13</v>
      </c>
      <c r="D954">
        <v>2011</v>
      </c>
      <c r="E954">
        <v>17</v>
      </c>
      <c r="F954">
        <v>1.669651</v>
      </c>
      <c r="G954">
        <v>1.242433</v>
      </c>
      <c r="H954">
        <v>85.8176</v>
      </c>
      <c r="I954">
        <v>0.0561753</v>
      </c>
      <c r="J954">
        <v>-0.5149238</v>
      </c>
      <c r="K954">
        <v>-0.4723906</v>
      </c>
      <c r="L954">
        <v>-0.427218</v>
      </c>
      <c r="M954">
        <v>-0.4134739</v>
      </c>
      <c r="N954">
        <v>-0.3709407</v>
      </c>
      <c r="O954">
        <v>3.795576</v>
      </c>
      <c r="P954">
        <v>33454.21</v>
      </c>
      <c r="Q954">
        <v>9</v>
      </c>
      <c r="R954">
        <v>14716.3</v>
      </c>
      <c r="S954">
        <v>10950.8</v>
      </c>
    </row>
    <row r="955" spans="1:19" ht="12.75">
      <c r="A955" t="s">
        <v>57</v>
      </c>
      <c r="B955" t="s">
        <v>46</v>
      </c>
      <c r="C955" t="s">
        <v>13</v>
      </c>
      <c r="D955">
        <v>2011</v>
      </c>
      <c r="E955">
        <v>18</v>
      </c>
      <c r="F955">
        <v>1.417333</v>
      </c>
      <c r="G955">
        <v>1.024116</v>
      </c>
      <c r="H955">
        <v>81.4658</v>
      </c>
      <c r="I955">
        <v>0.0542714</v>
      </c>
      <c r="J955">
        <v>-0.4627686</v>
      </c>
      <c r="K955">
        <v>-0.4216769</v>
      </c>
      <c r="L955">
        <v>-0.393217</v>
      </c>
      <c r="M955">
        <v>-0.364757</v>
      </c>
      <c r="N955">
        <v>-0.3236653</v>
      </c>
      <c r="O955">
        <v>3.795576</v>
      </c>
      <c r="P955">
        <v>33454.21</v>
      </c>
      <c r="Q955">
        <v>9</v>
      </c>
      <c r="R955">
        <v>12492.37</v>
      </c>
      <c r="S955">
        <v>9026.557</v>
      </c>
    </row>
    <row r="956" spans="1:19" ht="12.75">
      <c r="A956" t="s">
        <v>57</v>
      </c>
      <c r="B956" t="s">
        <v>46</v>
      </c>
      <c r="C956" t="s">
        <v>13</v>
      </c>
      <c r="D956">
        <v>2011</v>
      </c>
      <c r="E956">
        <v>19</v>
      </c>
      <c r="F956">
        <v>0.9612882</v>
      </c>
      <c r="G956">
        <v>1.1381</v>
      </c>
      <c r="H956">
        <v>77.213</v>
      </c>
      <c r="I956">
        <v>0.0522304</v>
      </c>
      <c r="J956">
        <v>0.109876</v>
      </c>
      <c r="K956">
        <v>0.1494223</v>
      </c>
      <c r="L956">
        <v>0.1768119</v>
      </c>
      <c r="M956">
        <v>0.2042016</v>
      </c>
      <c r="N956">
        <v>0.2437479</v>
      </c>
      <c r="O956">
        <v>3.795576</v>
      </c>
      <c r="P956">
        <v>33454.21</v>
      </c>
      <c r="Q956">
        <v>9</v>
      </c>
      <c r="R956">
        <v>8472.795</v>
      </c>
      <c r="S956">
        <v>10031.21</v>
      </c>
    </row>
    <row r="957" spans="1:19" ht="12.75">
      <c r="A957" t="s">
        <v>57</v>
      </c>
      <c r="B957" t="s">
        <v>46</v>
      </c>
      <c r="C957" t="s">
        <v>13</v>
      </c>
      <c r="D957">
        <v>2011</v>
      </c>
      <c r="E957">
        <v>20</v>
      </c>
      <c r="F957">
        <v>0.7285541</v>
      </c>
      <c r="G957">
        <v>0.8475624</v>
      </c>
      <c r="H957">
        <v>74.3537</v>
      </c>
      <c r="I957">
        <v>0.051377</v>
      </c>
      <c r="J957">
        <v>0.0475011</v>
      </c>
      <c r="K957">
        <v>0.0864013</v>
      </c>
      <c r="L957">
        <v>0.1190083</v>
      </c>
      <c r="M957">
        <v>0.1402856</v>
      </c>
      <c r="N957">
        <v>0.1791857</v>
      </c>
      <c r="O957">
        <v>3.795576</v>
      </c>
      <c r="P957">
        <v>33454.21</v>
      </c>
      <c r="Q957">
        <v>9</v>
      </c>
      <c r="R957">
        <v>6421.476</v>
      </c>
      <c r="S957">
        <v>7470.415</v>
      </c>
    </row>
    <row r="958" spans="1:19" ht="12.75">
      <c r="A958" t="s">
        <v>57</v>
      </c>
      <c r="B958" t="s">
        <v>46</v>
      </c>
      <c r="C958" t="s">
        <v>13</v>
      </c>
      <c r="D958">
        <v>2011</v>
      </c>
      <c r="E958">
        <v>21</v>
      </c>
      <c r="F958">
        <v>0.5027596</v>
      </c>
      <c r="G958">
        <v>0.5788589</v>
      </c>
      <c r="H958">
        <v>72.9781</v>
      </c>
      <c r="I958">
        <v>0.0502152</v>
      </c>
      <c r="J958">
        <v>0.0081811</v>
      </c>
      <c r="K958">
        <v>0.0462015</v>
      </c>
      <c r="L958">
        <v>0.0760993</v>
      </c>
      <c r="M958">
        <v>0.0988673</v>
      </c>
      <c r="N958">
        <v>0.1368878</v>
      </c>
      <c r="O958">
        <v>3.795576</v>
      </c>
      <c r="P958">
        <v>33454.21</v>
      </c>
      <c r="Q958">
        <v>9</v>
      </c>
      <c r="R958">
        <v>4431.324</v>
      </c>
      <c r="S958">
        <v>5102.063</v>
      </c>
    </row>
    <row r="959" spans="1:19" ht="12.75">
      <c r="A959" t="s">
        <v>57</v>
      </c>
      <c r="B959" t="s">
        <v>46</v>
      </c>
      <c r="C959" t="s">
        <v>13</v>
      </c>
      <c r="D959">
        <v>2011</v>
      </c>
      <c r="E959">
        <v>22</v>
      </c>
      <c r="F959">
        <v>0.3543897</v>
      </c>
      <c r="G959">
        <v>0.4037406</v>
      </c>
      <c r="H959">
        <v>72.4798</v>
      </c>
      <c r="I959">
        <v>0.0501319</v>
      </c>
      <c r="J959">
        <v>-0.0182617</v>
      </c>
      <c r="K959">
        <v>0.0196957</v>
      </c>
      <c r="L959">
        <v>0.0493509</v>
      </c>
      <c r="M959">
        <v>0.0722741</v>
      </c>
      <c r="N959">
        <v>0.1102315</v>
      </c>
      <c r="O959">
        <v>3.795576</v>
      </c>
      <c r="P959">
        <v>33454.21</v>
      </c>
      <c r="Q959">
        <v>9</v>
      </c>
      <c r="R959">
        <v>3123.591</v>
      </c>
      <c r="S959">
        <v>3558.57</v>
      </c>
    </row>
    <row r="960" spans="1:19" ht="12.75">
      <c r="A960" t="s">
        <v>57</v>
      </c>
      <c r="B960" t="s">
        <v>46</v>
      </c>
      <c r="C960" t="s">
        <v>13</v>
      </c>
      <c r="D960">
        <v>2011</v>
      </c>
      <c r="E960">
        <v>23</v>
      </c>
      <c r="F960">
        <v>0.2752238</v>
      </c>
      <c r="G960">
        <v>0.3088572</v>
      </c>
      <c r="H960">
        <v>71.8674</v>
      </c>
      <c r="I960">
        <v>0.0503883</v>
      </c>
      <c r="J960">
        <v>-0.0316758</v>
      </c>
      <c r="K960">
        <v>0.0064758</v>
      </c>
      <c r="L960">
        <v>0.0336334</v>
      </c>
      <c r="M960">
        <v>0.0593231</v>
      </c>
      <c r="N960">
        <v>0.0974747</v>
      </c>
      <c r="O960">
        <v>3.795576</v>
      </c>
      <c r="P960">
        <v>33454.21</v>
      </c>
      <c r="Q960">
        <v>9</v>
      </c>
      <c r="R960">
        <v>2425.823</v>
      </c>
      <c r="S960">
        <v>2722.267</v>
      </c>
    </row>
    <row r="961" spans="1:19" ht="12.75">
      <c r="A961" t="s">
        <v>57</v>
      </c>
      <c r="B961" t="s">
        <v>46</v>
      </c>
      <c r="C961" t="s">
        <v>13</v>
      </c>
      <c r="D961">
        <v>2011</v>
      </c>
      <c r="E961">
        <v>24</v>
      </c>
      <c r="F961">
        <v>0.2375007</v>
      </c>
      <c r="G961">
        <v>0.2636337</v>
      </c>
      <c r="H961">
        <v>71.4368</v>
      </c>
      <c r="I961">
        <v>0.05057</v>
      </c>
      <c r="J961">
        <v>-0.0420582</v>
      </c>
      <c r="K961">
        <v>-0.0037691</v>
      </c>
      <c r="L961">
        <v>0.026133</v>
      </c>
      <c r="M961">
        <v>0.0492687</v>
      </c>
      <c r="N961">
        <v>0.0875578</v>
      </c>
      <c r="O961">
        <v>3.795576</v>
      </c>
      <c r="P961">
        <v>33454.21</v>
      </c>
      <c r="Q961">
        <v>9</v>
      </c>
      <c r="R961">
        <v>2093.331</v>
      </c>
      <c r="S961">
        <v>2323.667</v>
      </c>
    </row>
    <row r="962" spans="1:19" ht="12.75">
      <c r="A962" t="s">
        <v>57</v>
      </c>
      <c r="B962" t="s">
        <v>45</v>
      </c>
      <c r="C962" t="s">
        <v>59</v>
      </c>
      <c r="D962">
        <v>2011</v>
      </c>
      <c r="E962">
        <v>1</v>
      </c>
      <c r="F962">
        <v>0.1791556</v>
      </c>
      <c r="G962">
        <v>0.1791556</v>
      </c>
      <c r="H962">
        <v>72.4518</v>
      </c>
      <c r="I962">
        <v>0.0469957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3.795576</v>
      </c>
      <c r="P962">
        <v>33454.21</v>
      </c>
      <c r="Q962">
        <v>999</v>
      </c>
      <c r="R962">
        <v>1579.077</v>
      </c>
      <c r="S962">
        <v>1579.077</v>
      </c>
    </row>
    <row r="963" spans="1:19" ht="12.75">
      <c r="A963" t="s">
        <v>57</v>
      </c>
      <c r="B963" t="s">
        <v>45</v>
      </c>
      <c r="C963" t="s">
        <v>59</v>
      </c>
      <c r="D963">
        <v>2011</v>
      </c>
      <c r="E963">
        <v>2</v>
      </c>
      <c r="F963">
        <v>0.1860149</v>
      </c>
      <c r="G963">
        <v>0.1860149</v>
      </c>
      <c r="H963">
        <v>71.8204</v>
      </c>
      <c r="I963">
        <v>0.0489318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3.795576</v>
      </c>
      <c r="P963">
        <v>33454.21</v>
      </c>
      <c r="Q963">
        <v>999</v>
      </c>
      <c r="R963">
        <v>1639.536</v>
      </c>
      <c r="S963">
        <v>1639.536</v>
      </c>
    </row>
    <row r="964" spans="1:19" ht="12.75">
      <c r="A964" t="s">
        <v>57</v>
      </c>
      <c r="B964" t="s">
        <v>45</v>
      </c>
      <c r="C964" t="s">
        <v>59</v>
      </c>
      <c r="D964">
        <v>2011</v>
      </c>
      <c r="E964">
        <v>3</v>
      </c>
      <c r="F964">
        <v>0.1893499</v>
      </c>
      <c r="G964">
        <v>0.1893499</v>
      </c>
      <c r="H964">
        <v>71.3823</v>
      </c>
      <c r="I964">
        <v>0.0509433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3.795576</v>
      </c>
      <c r="P964">
        <v>33454.21</v>
      </c>
      <c r="Q964">
        <v>999</v>
      </c>
      <c r="R964">
        <v>1668.93</v>
      </c>
      <c r="S964">
        <v>1668.93</v>
      </c>
    </row>
    <row r="965" spans="1:19" ht="12.75">
      <c r="A965" t="s">
        <v>57</v>
      </c>
      <c r="B965" t="s">
        <v>45</v>
      </c>
      <c r="C965" t="s">
        <v>59</v>
      </c>
      <c r="D965">
        <v>2011</v>
      </c>
      <c r="E965">
        <v>4</v>
      </c>
      <c r="F965">
        <v>0.1714194</v>
      </c>
      <c r="G965">
        <v>0.1714194</v>
      </c>
      <c r="H965">
        <v>70.7658</v>
      </c>
      <c r="I965">
        <v>0.0526798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3.795576</v>
      </c>
      <c r="P965">
        <v>33454.21</v>
      </c>
      <c r="Q965">
        <v>999</v>
      </c>
      <c r="R965">
        <v>1510.891</v>
      </c>
      <c r="S965">
        <v>1510.891</v>
      </c>
    </row>
    <row r="966" spans="1:19" ht="12.75">
      <c r="A966" t="s">
        <v>57</v>
      </c>
      <c r="B966" t="s">
        <v>45</v>
      </c>
      <c r="C966" t="s">
        <v>59</v>
      </c>
      <c r="D966">
        <v>2011</v>
      </c>
      <c r="E966">
        <v>5</v>
      </c>
      <c r="F966">
        <v>0.1612274</v>
      </c>
      <c r="G966">
        <v>0.1612274</v>
      </c>
      <c r="H966">
        <v>70.6637</v>
      </c>
      <c r="I966">
        <v>0.0543099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3.795576</v>
      </c>
      <c r="P966">
        <v>33454.21</v>
      </c>
      <c r="Q966">
        <v>999</v>
      </c>
      <c r="R966">
        <v>1421.059</v>
      </c>
      <c r="S966">
        <v>1421.059</v>
      </c>
    </row>
    <row r="967" spans="1:19" ht="12.75">
      <c r="A967" t="s">
        <v>57</v>
      </c>
      <c r="B967" t="s">
        <v>45</v>
      </c>
      <c r="C967" t="s">
        <v>59</v>
      </c>
      <c r="D967">
        <v>2011</v>
      </c>
      <c r="E967">
        <v>6</v>
      </c>
      <c r="F967">
        <v>0.2089872</v>
      </c>
      <c r="G967">
        <v>0.2089872</v>
      </c>
      <c r="H967">
        <v>70.6047</v>
      </c>
      <c r="I967">
        <v>0.0555228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3.795576</v>
      </c>
      <c r="P967">
        <v>33454.21</v>
      </c>
      <c r="Q967">
        <v>999</v>
      </c>
      <c r="R967">
        <v>1842.014</v>
      </c>
      <c r="S967">
        <v>1842.014</v>
      </c>
    </row>
    <row r="968" spans="1:19" ht="12.75">
      <c r="A968" t="s">
        <v>57</v>
      </c>
      <c r="B968" t="s">
        <v>45</v>
      </c>
      <c r="C968" t="s">
        <v>59</v>
      </c>
      <c r="D968">
        <v>2011</v>
      </c>
      <c r="E968">
        <v>7</v>
      </c>
      <c r="F968">
        <v>0.3193871</v>
      </c>
      <c r="G968">
        <v>0.3193871</v>
      </c>
      <c r="H968">
        <v>71.197</v>
      </c>
      <c r="I968">
        <v>0.0579099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3.795576</v>
      </c>
      <c r="P968">
        <v>33454.21</v>
      </c>
      <c r="Q968">
        <v>999</v>
      </c>
      <c r="R968">
        <v>2815.078</v>
      </c>
      <c r="S968">
        <v>2815.078</v>
      </c>
    </row>
    <row r="969" spans="1:19" ht="12.75">
      <c r="A969" t="s">
        <v>57</v>
      </c>
      <c r="B969" t="s">
        <v>45</v>
      </c>
      <c r="C969" t="s">
        <v>59</v>
      </c>
      <c r="D969">
        <v>2011</v>
      </c>
      <c r="E969">
        <v>8</v>
      </c>
      <c r="F969">
        <v>0.4998428</v>
      </c>
      <c r="G969">
        <v>0.4998428</v>
      </c>
      <c r="H969">
        <v>74.6305</v>
      </c>
      <c r="I969">
        <v>0.0593116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3.795576</v>
      </c>
      <c r="P969">
        <v>33454.21</v>
      </c>
      <c r="Q969">
        <v>999</v>
      </c>
      <c r="R969">
        <v>4405.614</v>
      </c>
      <c r="S969">
        <v>4405.614</v>
      </c>
    </row>
    <row r="970" spans="1:19" ht="12.75">
      <c r="A970" t="s">
        <v>57</v>
      </c>
      <c r="B970" t="s">
        <v>45</v>
      </c>
      <c r="C970" t="s">
        <v>59</v>
      </c>
      <c r="D970">
        <v>2011</v>
      </c>
      <c r="E970">
        <v>9</v>
      </c>
      <c r="F970">
        <v>0.7764258</v>
      </c>
      <c r="G970">
        <v>0.7764258</v>
      </c>
      <c r="H970">
        <v>78.4276</v>
      </c>
      <c r="I970">
        <v>0.0614463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3.795576</v>
      </c>
      <c r="P970">
        <v>33454.21</v>
      </c>
      <c r="Q970">
        <v>999</v>
      </c>
      <c r="R970">
        <v>6843.417</v>
      </c>
      <c r="S970">
        <v>6843.417</v>
      </c>
    </row>
    <row r="971" spans="1:19" ht="12.75">
      <c r="A971" t="s">
        <v>57</v>
      </c>
      <c r="B971" t="s">
        <v>45</v>
      </c>
      <c r="C971" t="s">
        <v>59</v>
      </c>
      <c r="D971">
        <v>2011</v>
      </c>
      <c r="E971">
        <v>10</v>
      </c>
      <c r="F971">
        <v>1.093709</v>
      </c>
      <c r="G971">
        <v>1.093709</v>
      </c>
      <c r="H971">
        <v>82.0013</v>
      </c>
      <c r="I971">
        <v>0.0634559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3.795576</v>
      </c>
      <c r="P971">
        <v>33454.21</v>
      </c>
      <c r="Q971">
        <v>999</v>
      </c>
      <c r="R971">
        <v>9639.95</v>
      </c>
      <c r="S971">
        <v>9639.95</v>
      </c>
    </row>
    <row r="972" spans="1:19" ht="12.75">
      <c r="A972" t="s">
        <v>57</v>
      </c>
      <c r="B972" t="s">
        <v>45</v>
      </c>
      <c r="C972" t="s">
        <v>59</v>
      </c>
      <c r="D972">
        <v>2011</v>
      </c>
      <c r="E972">
        <v>11</v>
      </c>
      <c r="F972">
        <v>1.407985</v>
      </c>
      <c r="G972">
        <v>1.407985</v>
      </c>
      <c r="H972">
        <v>84.4112</v>
      </c>
      <c r="I972">
        <v>0.0630715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3.795576</v>
      </c>
      <c r="P972">
        <v>33454.21</v>
      </c>
      <c r="Q972">
        <v>999</v>
      </c>
      <c r="R972">
        <v>12409.98</v>
      </c>
      <c r="S972">
        <v>12409.98</v>
      </c>
    </row>
    <row r="973" spans="1:19" ht="12.75">
      <c r="A973" t="s">
        <v>57</v>
      </c>
      <c r="B973" t="s">
        <v>45</v>
      </c>
      <c r="C973" t="s">
        <v>59</v>
      </c>
      <c r="D973">
        <v>2011</v>
      </c>
      <c r="E973">
        <v>12</v>
      </c>
      <c r="F973">
        <v>1.71077</v>
      </c>
      <c r="G973">
        <v>1.71077</v>
      </c>
      <c r="H973">
        <v>85.7411</v>
      </c>
      <c r="I973">
        <v>0.0627823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3.795576</v>
      </c>
      <c r="P973">
        <v>33454.21</v>
      </c>
      <c r="Q973">
        <v>999</v>
      </c>
      <c r="R973">
        <v>15078.73</v>
      </c>
      <c r="S973">
        <v>15078.73</v>
      </c>
    </row>
    <row r="974" spans="1:19" ht="12.75">
      <c r="A974" t="s">
        <v>57</v>
      </c>
      <c r="B974" t="s">
        <v>45</v>
      </c>
      <c r="C974" t="s">
        <v>59</v>
      </c>
      <c r="D974">
        <v>2011</v>
      </c>
      <c r="E974">
        <v>13</v>
      </c>
      <c r="F974">
        <v>1.988443</v>
      </c>
      <c r="G974">
        <v>1.988443</v>
      </c>
      <c r="H974">
        <v>85.8242</v>
      </c>
      <c r="I974">
        <v>0.0616461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3.795576</v>
      </c>
      <c r="P974">
        <v>33454.21</v>
      </c>
      <c r="Q974">
        <v>999</v>
      </c>
      <c r="R974">
        <v>17526.14</v>
      </c>
      <c r="S974">
        <v>17526.14</v>
      </c>
    </row>
    <row r="975" spans="1:19" ht="12.75">
      <c r="A975" t="s">
        <v>57</v>
      </c>
      <c r="B975" t="s">
        <v>45</v>
      </c>
      <c r="C975" t="s">
        <v>59</v>
      </c>
      <c r="D975">
        <v>2011</v>
      </c>
      <c r="E975">
        <v>14</v>
      </c>
      <c r="F975">
        <v>1.982537</v>
      </c>
      <c r="G975">
        <v>1.590114</v>
      </c>
      <c r="H975">
        <v>85.982</v>
      </c>
      <c r="I975">
        <v>0.06066</v>
      </c>
      <c r="J975">
        <v>-0.4701619</v>
      </c>
      <c r="K975">
        <v>-0.424233</v>
      </c>
      <c r="L975">
        <v>-0.3924229</v>
      </c>
      <c r="M975">
        <v>-0.3606128</v>
      </c>
      <c r="N975">
        <v>-0.314684</v>
      </c>
      <c r="O975">
        <v>3.795576</v>
      </c>
      <c r="P975">
        <v>33454.21</v>
      </c>
      <c r="Q975">
        <v>999</v>
      </c>
      <c r="R975">
        <v>17474.08</v>
      </c>
      <c r="S975">
        <v>14015.27</v>
      </c>
    </row>
    <row r="976" spans="1:19" ht="12.75">
      <c r="A976" t="s">
        <v>57</v>
      </c>
      <c r="B976" t="s">
        <v>45</v>
      </c>
      <c r="C976" t="s">
        <v>59</v>
      </c>
      <c r="D976">
        <v>2011</v>
      </c>
      <c r="E976">
        <v>15</v>
      </c>
      <c r="F976">
        <v>1.886655</v>
      </c>
      <c r="G976">
        <v>1.477686</v>
      </c>
      <c r="H976">
        <v>86.0767</v>
      </c>
      <c r="I976">
        <v>0.0585048</v>
      </c>
      <c r="J976">
        <v>-0.4856983</v>
      </c>
      <c r="K976">
        <v>-0.4414013</v>
      </c>
      <c r="L976">
        <v>-0.408969</v>
      </c>
      <c r="M976">
        <v>-0.3800413</v>
      </c>
      <c r="N976">
        <v>-0.3357444</v>
      </c>
      <c r="O976">
        <v>3.795576</v>
      </c>
      <c r="P976">
        <v>33454.21</v>
      </c>
      <c r="Q976">
        <v>999</v>
      </c>
      <c r="R976">
        <v>16628.97</v>
      </c>
      <c r="S976">
        <v>13024.32</v>
      </c>
    </row>
    <row r="977" spans="1:19" ht="12.75">
      <c r="A977" t="s">
        <v>57</v>
      </c>
      <c r="B977" t="s">
        <v>45</v>
      </c>
      <c r="C977" t="s">
        <v>59</v>
      </c>
      <c r="D977">
        <v>2011</v>
      </c>
      <c r="E977">
        <v>16</v>
      </c>
      <c r="F977">
        <v>1.777134</v>
      </c>
      <c r="G977">
        <v>1.356072</v>
      </c>
      <c r="H977">
        <v>84.855</v>
      </c>
      <c r="I977">
        <v>0.0575854</v>
      </c>
      <c r="J977">
        <v>-0.4958095</v>
      </c>
      <c r="K977">
        <v>-0.4522087</v>
      </c>
      <c r="L977">
        <v>-0.4210627</v>
      </c>
      <c r="M977">
        <v>-0.3918131</v>
      </c>
      <c r="N977">
        <v>-0.3482123</v>
      </c>
      <c r="O977">
        <v>3.795576</v>
      </c>
      <c r="P977">
        <v>33454.21</v>
      </c>
      <c r="Q977">
        <v>999</v>
      </c>
      <c r="R977">
        <v>15663.66</v>
      </c>
      <c r="S977">
        <v>11952.42</v>
      </c>
    </row>
    <row r="978" spans="1:19" ht="12.75">
      <c r="A978" t="s">
        <v>57</v>
      </c>
      <c r="B978" t="s">
        <v>45</v>
      </c>
      <c r="C978" t="s">
        <v>59</v>
      </c>
      <c r="D978">
        <v>2011</v>
      </c>
      <c r="E978">
        <v>17</v>
      </c>
      <c r="F978">
        <v>1.608412</v>
      </c>
      <c r="G978">
        <v>1.1929</v>
      </c>
      <c r="H978">
        <v>83.1084</v>
      </c>
      <c r="I978">
        <v>0.0555242</v>
      </c>
      <c r="J978">
        <v>-0.5006651</v>
      </c>
      <c r="K978">
        <v>-0.4586249</v>
      </c>
      <c r="L978">
        <v>-0.4155116</v>
      </c>
      <c r="M978">
        <v>-0.4003911</v>
      </c>
      <c r="N978">
        <v>-0.3583509</v>
      </c>
      <c r="O978">
        <v>3.795576</v>
      </c>
      <c r="P978">
        <v>33454.21</v>
      </c>
      <c r="Q978">
        <v>999</v>
      </c>
      <c r="R978">
        <v>14176.54</v>
      </c>
      <c r="S978">
        <v>10514.22</v>
      </c>
    </row>
    <row r="979" spans="1:19" ht="12.75">
      <c r="A979" t="s">
        <v>57</v>
      </c>
      <c r="B979" t="s">
        <v>45</v>
      </c>
      <c r="C979" t="s">
        <v>59</v>
      </c>
      <c r="D979">
        <v>2011</v>
      </c>
      <c r="E979">
        <v>18</v>
      </c>
      <c r="F979">
        <v>1.363138</v>
      </c>
      <c r="G979">
        <v>0.9821188</v>
      </c>
      <c r="H979">
        <v>81.112</v>
      </c>
      <c r="I979">
        <v>0.0539663</v>
      </c>
      <c r="J979">
        <v>-0.4501801</v>
      </c>
      <c r="K979">
        <v>-0.4093194</v>
      </c>
      <c r="L979">
        <v>-0.3810194</v>
      </c>
      <c r="M979">
        <v>-0.3527194</v>
      </c>
      <c r="N979">
        <v>-0.3118587</v>
      </c>
      <c r="O979">
        <v>3.795576</v>
      </c>
      <c r="P979">
        <v>33454.21</v>
      </c>
      <c r="Q979">
        <v>999</v>
      </c>
      <c r="R979">
        <v>12014.7</v>
      </c>
      <c r="S979">
        <v>8656.396</v>
      </c>
    </row>
    <row r="980" spans="1:19" ht="12.75">
      <c r="A980" t="s">
        <v>57</v>
      </c>
      <c r="B980" t="s">
        <v>45</v>
      </c>
      <c r="C980" t="s">
        <v>59</v>
      </c>
      <c r="D980">
        <v>2011</v>
      </c>
      <c r="E980">
        <v>19</v>
      </c>
      <c r="F980">
        <v>0.9307454</v>
      </c>
      <c r="G980">
        <v>1.104154</v>
      </c>
      <c r="H980">
        <v>78.3824</v>
      </c>
      <c r="I980">
        <v>0.0526131</v>
      </c>
      <c r="J980">
        <v>0.1059822</v>
      </c>
      <c r="K980">
        <v>0.1458183</v>
      </c>
      <c r="L980">
        <v>0.1734086</v>
      </c>
      <c r="M980">
        <v>0.200999</v>
      </c>
      <c r="N980">
        <v>0.240835</v>
      </c>
      <c r="O980">
        <v>3.795576</v>
      </c>
      <c r="P980">
        <v>33454.21</v>
      </c>
      <c r="Q980">
        <v>999</v>
      </c>
      <c r="R980">
        <v>8203.59</v>
      </c>
      <c r="S980">
        <v>9732.014</v>
      </c>
    </row>
    <row r="981" spans="1:19" ht="12.75">
      <c r="A981" t="s">
        <v>57</v>
      </c>
      <c r="B981" t="s">
        <v>45</v>
      </c>
      <c r="C981" t="s">
        <v>59</v>
      </c>
      <c r="D981">
        <v>2011</v>
      </c>
      <c r="E981">
        <v>20</v>
      </c>
      <c r="F981">
        <v>0.7116595</v>
      </c>
      <c r="G981">
        <v>0.8293433</v>
      </c>
      <c r="H981">
        <v>75.7054</v>
      </c>
      <c r="I981">
        <v>0.0520853</v>
      </c>
      <c r="J981">
        <v>0.0456842</v>
      </c>
      <c r="K981">
        <v>0.0851206</v>
      </c>
      <c r="L981">
        <v>0.1176838</v>
      </c>
      <c r="M981">
        <v>0.1397477</v>
      </c>
      <c r="N981">
        <v>0.1791841</v>
      </c>
      <c r="O981">
        <v>3.795576</v>
      </c>
      <c r="P981">
        <v>33454.21</v>
      </c>
      <c r="Q981">
        <v>999</v>
      </c>
      <c r="R981">
        <v>6272.567</v>
      </c>
      <c r="S981">
        <v>7309.832</v>
      </c>
    </row>
    <row r="982" spans="1:19" ht="12.75">
      <c r="A982" t="s">
        <v>57</v>
      </c>
      <c r="B982" t="s">
        <v>45</v>
      </c>
      <c r="C982" t="s">
        <v>59</v>
      </c>
      <c r="D982">
        <v>2011</v>
      </c>
      <c r="E982">
        <v>21</v>
      </c>
      <c r="F982">
        <v>0.4945195</v>
      </c>
      <c r="G982">
        <v>0.5703306</v>
      </c>
      <c r="H982">
        <v>74.6865</v>
      </c>
      <c r="I982">
        <v>0.0514362</v>
      </c>
      <c r="J982">
        <v>0.0065401</v>
      </c>
      <c r="K982">
        <v>0.0454851</v>
      </c>
      <c r="L982">
        <v>0.0758111</v>
      </c>
      <c r="M982">
        <v>0.0994314</v>
      </c>
      <c r="N982">
        <v>0.1383764</v>
      </c>
      <c r="O982">
        <v>3.795576</v>
      </c>
      <c r="P982">
        <v>33454.21</v>
      </c>
      <c r="Q982">
        <v>999</v>
      </c>
      <c r="R982">
        <v>4358.695</v>
      </c>
      <c r="S982">
        <v>5026.894</v>
      </c>
    </row>
    <row r="983" spans="1:19" ht="12.75">
      <c r="A983" t="s">
        <v>57</v>
      </c>
      <c r="B983" t="s">
        <v>45</v>
      </c>
      <c r="C983" t="s">
        <v>59</v>
      </c>
      <c r="D983">
        <v>2011</v>
      </c>
      <c r="E983">
        <v>22</v>
      </c>
      <c r="F983">
        <v>0.3516827</v>
      </c>
      <c r="G983">
        <v>0.4009826</v>
      </c>
      <c r="H983">
        <v>73.7367</v>
      </c>
      <c r="I983">
        <v>0.0516767</v>
      </c>
      <c r="J983">
        <v>-0.0203325</v>
      </c>
      <c r="K983">
        <v>0.0187946</v>
      </c>
      <c r="L983">
        <v>0.0492999</v>
      </c>
      <c r="M983">
        <v>0.0729931</v>
      </c>
      <c r="N983">
        <v>0.1121201</v>
      </c>
      <c r="O983">
        <v>3.795576</v>
      </c>
      <c r="P983">
        <v>33454.21</v>
      </c>
      <c r="Q983">
        <v>999</v>
      </c>
      <c r="R983">
        <v>3099.731</v>
      </c>
      <c r="S983">
        <v>3534.261</v>
      </c>
    </row>
    <row r="984" spans="1:19" ht="12.75">
      <c r="A984" t="s">
        <v>57</v>
      </c>
      <c r="B984" t="s">
        <v>45</v>
      </c>
      <c r="C984" t="s">
        <v>59</v>
      </c>
      <c r="D984">
        <v>2011</v>
      </c>
      <c r="E984">
        <v>23</v>
      </c>
      <c r="F984">
        <v>0.2766177</v>
      </c>
      <c r="G984">
        <v>0.3102194</v>
      </c>
      <c r="H984">
        <v>72.9781</v>
      </c>
      <c r="I984">
        <v>0.0523505</v>
      </c>
      <c r="J984">
        <v>-0.034136</v>
      </c>
      <c r="K984">
        <v>0.0055013</v>
      </c>
      <c r="L984">
        <v>0.0336017</v>
      </c>
      <c r="M984">
        <v>0.0604065</v>
      </c>
      <c r="N984">
        <v>0.1000437</v>
      </c>
      <c r="O984">
        <v>3.795576</v>
      </c>
      <c r="P984">
        <v>33454.21</v>
      </c>
      <c r="Q984">
        <v>999</v>
      </c>
      <c r="R984">
        <v>2438.108</v>
      </c>
      <c r="S984">
        <v>2734.274</v>
      </c>
    </row>
    <row r="985" spans="1:19" ht="12.75">
      <c r="A985" t="s">
        <v>57</v>
      </c>
      <c r="B985" t="s">
        <v>45</v>
      </c>
      <c r="C985" t="s">
        <v>59</v>
      </c>
      <c r="D985">
        <v>2011</v>
      </c>
      <c r="E985">
        <v>24</v>
      </c>
      <c r="F985">
        <v>0.2407426</v>
      </c>
      <c r="G985">
        <v>0.2667974</v>
      </c>
      <c r="H985">
        <v>72.3949</v>
      </c>
      <c r="I985">
        <v>0.0531924</v>
      </c>
      <c r="J985">
        <v>-0.0455635</v>
      </c>
      <c r="K985">
        <v>-0.0052888</v>
      </c>
      <c r="L985">
        <v>0.0260548</v>
      </c>
      <c r="M985">
        <v>0.0504994</v>
      </c>
      <c r="N985">
        <v>0.0907741</v>
      </c>
      <c r="O985">
        <v>3.795576</v>
      </c>
      <c r="P985">
        <v>33454.21</v>
      </c>
      <c r="Q985">
        <v>999</v>
      </c>
      <c r="R985">
        <v>2121.905</v>
      </c>
      <c r="S985">
        <v>2351.552</v>
      </c>
    </row>
    <row r="986" spans="1:19" ht="12.75">
      <c r="A986" t="s">
        <v>57</v>
      </c>
      <c r="B986" t="s">
        <v>46</v>
      </c>
      <c r="C986" t="s">
        <v>59</v>
      </c>
      <c r="D986">
        <v>2011</v>
      </c>
      <c r="E986">
        <v>1</v>
      </c>
      <c r="F986">
        <v>0.0832984</v>
      </c>
      <c r="G986">
        <v>0.0832984</v>
      </c>
      <c r="H986">
        <v>69.254</v>
      </c>
      <c r="I986">
        <v>0.0353225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3.795576</v>
      </c>
      <c r="P986">
        <v>33454.21</v>
      </c>
      <c r="Q986">
        <v>999</v>
      </c>
      <c r="R986">
        <v>734.1925</v>
      </c>
      <c r="S986">
        <v>734.1925</v>
      </c>
    </row>
    <row r="987" spans="1:19" ht="12.75">
      <c r="A987" t="s">
        <v>57</v>
      </c>
      <c r="B987" t="s">
        <v>46</v>
      </c>
      <c r="C987" t="s">
        <v>59</v>
      </c>
      <c r="D987">
        <v>2011</v>
      </c>
      <c r="E987">
        <v>2</v>
      </c>
      <c r="F987">
        <v>0.0748906</v>
      </c>
      <c r="G987">
        <v>0.0748906</v>
      </c>
      <c r="H987">
        <v>68.7292</v>
      </c>
      <c r="I987">
        <v>0.0352309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3.795576</v>
      </c>
      <c r="P987">
        <v>33454.21</v>
      </c>
      <c r="Q987">
        <v>999</v>
      </c>
      <c r="R987">
        <v>660.0858</v>
      </c>
      <c r="S987">
        <v>660.0858</v>
      </c>
    </row>
    <row r="988" spans="1:19" ht="12.75">
      <c r="A988" t="s">
        <v>57</v>
      </c>
      <c r="B988" t="s">
        <v>46</v>
      </c>
      <c r="C988" t="s">
        <v>59</v>
      </c>
      <c r="D988">
        <v>2011</v>
      </c>
      <c r="E988">
        <v>3</v>
      </c>
      <c r="F988">
        <v>0.0630545</v>
      </c>
      <c r="G988">
        <v>0.0630545</v>
      </c>
      <c r="H988">
        <v>68.2657</v>
      </c>
      <c r="I988">
        <v>0.0351713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3.795576</v>
      </c>
      <c r="P988">
        <v>33454.21</v>
      </c>
      <c r="Q988">
        <v>999</v>
      </c>
      <c r="R988">
        <v>555.762</v>
      </c>
      <c r="S988">
        <v>555.762</v>
      </c>
    </row>
    <row r="989" spans="1:19" ht="12.75">
      <c r="A989" t="s">
        <v>57</v>
      </c>
      <c r="B989" t="s">
        <v>46</v>
      </c>
      <c r="C989" t="s">
        <v>59</v>
      </c>
      <c r="D989">
        <v>2011</v>
      </c>
      <c r="E989">
        <v>4</v>
      </c>
      <c r="F989">
        <v>0.059518</v>
      </c>
      <c r="G989">
        <v>0.059518</v>
      </c>
      <c r="H989">
        <v>67.7955</v>
      </c>
      <c r="I989">
        <v>0.0350659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3.795576</v>
      </c>
      <c r="P989">
        <v>33454.21</v>
      </c>
      <c r="Q989">
        <v>999</v>
      </c>
      <c r="R989">
        <v>524.5917</v>
      </c>
      <c r="S989">
        <v>524.5917</v>
      </c>
    </row>
    <row r="990" spans="1:19" ht="12.75">
      <c r="A990" t="s">
        <v>57</v>
      </c>
      <c r="B990" t="s">
        <v>46</v>
      </c>
      <c r="C990" t="s">
        <v>59</v>
      </c>
      <c r="D990">
        <v>2011</v>
      </c>
      <c r="E990">
        <v>5</v>
      </c>
      <c r="F990">
        <v>0.0683396</v>
      </c>
      <c r="G990">
        <v>0.0683396</v>
      </c>
      <c r="H990">
        <v>67.7284</v>
      </c>
      <c r="I990">
        <v>0.0349966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3.795576</v>
      </c>
      <c r="P990">
        <v>33454.21</v>
      </c>
      <c r="Q990">
        <v>999</v>
      </c>
      <c r="R990">
        <v>602.3455</v>
      </c>
      <c r="S990">
        <v>602.3455</v>
      </c>
    </row>
    <row r="991" spans="1:19" ht="12.75">
      <c r="A991" t="s">
        <v>57</v>
      </c>
      <c r="B991" t="s">
        <v>46</v>
      </c>
      <c r="C991" t="s">
        <v>59</v>
      </c>
      <c r="D991">
        <v>2011</v>
      </c>
      <c r="E991">
        <v>6</v>
      </c>
      <c r="F991">
        <v>0.1020685</v>
      </c>
      <c r="G991">
        <v>0.1020685</v>
      </c>
      <c r="H991">
        <v>67.5306</v>
      </c>
      <c r="I991">
        <v>0.0351406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3.795576</v>
      </c>
      <c r="P991">
        <v>33454.21</v>
      </c>
      <c r="Q991">
        <v>999</v>
      </c>
      <c r="R991">
        <v>899.632</v>
      </c>
      <c r="S991">
        <v>899.632</v>
      </c>
    </row>
    <row r="992" spans="1:19" ht="12.75">
      <c r="A992" t="s">
        <v>57</v>
      </c>
      <c r="B992" t="s">
        <v>46</v>
      </c>
      <c r="C992" t="s">
        <v>59</v>
      </c>
      <c r="D992">
        <v>2011</v>
      </c>
      <c r="E992">
        <v>7</v>
      </c>
      <c r="F992">
        <v>0.1626686</v>
      </c>
      <c r="G992">
        <v>0.1626686</v>
      </c>
      <c r="H992">
        <v>67.7992</v>
      </c>
      <c r="I992">
        <v>0.0357454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3.795576</v>
      </c>
      <c r="P992">
        <v>33454.21</v>
      </c>
      <c r="Q992">
        <v>999</v>
      </c>
      <c r="R992">
        <v>1433.761</v>
      </c>
      <c r="S992">
        <v>1433.761</v>
      </c>
    </row>
    <row r="993" spans="1:19" ht="12.75">
      <c r="A993" t="s">
        <v>57</v>
      </c>
      <c r="B993" t="s">
        <v>46</v>
      </c>
      <c r="C993" t="s">
        <v>59</v>
      </c>
      <c r="D993">
        <v>2011</v>
      </c>
      <c r="E993">
        <v>8</v>
      </c>
      <c r="F993">
        <v>0.2623517</v>
      </c>
      <c r="G993">
        <v>0.2623517</v>
      </c>
      <c r="H993">
        <v>71.1737</v>
      </c>
      <c r="I993">
        <v>0.0369096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3.795576</v>
      </c>
      <c r="P993">
        <v>33454.21</v>
      </c>
      <c r="Q993">
        <v>999</v>
      </c>
      <c r="R993">
        <v>2312.368</v>
      </c>
      <c r="S993">
        <v>2312.368</v>
      </c>
    </row>
    <row r="994" spans="1:19" ht="12.75">
      <c r="A994" t="s">
        <v>57</v>
      </c>
      <c r="B994" t="s">
        <v>46</v>
      </c>
      <c r="C994" t="s">
        <v>59</v>
      </c>
      <c r="D994">
        <v>2011</v>
      </c>
      <c r="E994">
        <v>9</v>
      </c>
      <c r="F994">
        <v>0.4443255</v>
      </c>
      <c r="G994">
        <v>0.4443255</v>
      </c>
      <c r="H994">
        <v>76.0192</v>
      </c>
      <c r="I994">
        <v>0.0390604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3.795576</v>
      </c>
      <c r="P994">
        <v>33454.21</v>
      </c>
      <c r="Q994">
        <v>999</v>
      </c>
      <c r="R994">
        <v>3916.285</v>
      </c>
      <c r="S994">
        <v>3916.285</v>
      </c>
    </row>
    <row r="995" spans="1:19" ht="12.75">
      <c r="A995" t="s">
        <v>57</v>
      </c>
      <c r="B995" t="s">
        <v>46</v>
      </c>
      <c r="C995" t="s">
        <v>59</v>
      </c>
      <c r="D995">
        <v>2011</v>
      </c>
      <c r="E995">
        <v>10</v>
      </c>
      <c r="F995">
        <v>0.7103208</v>
      </c>
      <c r="G995">
        <v>0.7103208</v>
      </c>
      <c r="H995">
        <v>80.3028</v>
      </c>
      <c r="I995">
        <v>0.0423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3.795576</v>
      </c>
      <c r="P995">
        <v>33454.21</v>
      </c>
      <c r="Q995">
        <v>999</v>
      </c>
      <c r="R995">
        <v>6260.768</v>
      </c>
      <c r="S995">
        <v>6260.768</v>
      </c>
    </row>
    <row r="996" spans="1:19" ht="12.75">
      <c r="A996" t="s">
        <v>57</v>
      </c>
      <c r="B996" t="s">
        <v>46</v>
      </c>
      <c r="C996" t="s">
        <v>59</v>
      </c>
      <c r="D996">
        <v>2011</v>
      </c>
      <c r="E996">
        <v>11</v>
      </c>
      <c r="F996">
        <v>1.030585</v>
      </c>
      <c r="G996">
        <v>1.030585</v>
      </c>
      <c r="H996">
        <v>83.6298</v>
      </c>
      <c r="I996">
        <v>0.0456422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3.795576</v>
      </c>
      <c r="P996">
        <v>33454.21</v>
      </c>
      <c r="Q996">
        <v>999</v>
      </c>
      <c r="R996">
        <v>9083.578</v>
      </c>
      <c r="S996">
        <v>9083.578</v>
      </c>
    </row>
    <row r="997" spans="1:19" ht="12.75">
      <c r="A997" t="s">
        <v>57</v>
      </c>
      <c r="B997" t="s">
        <v>46</v>
      </c>
      <c r="C997" t="s">
        <v>59</v>
      </c>
      <c r="D997">
        <v>2011</v>
      </c>
      <c r="E997">
        <v>12</v>
      </c>
      <c r="F997">
        <v>1.367062</v>
      </c>
      <c r="G997">
        <v>1.367062</v>
      </c>
      <c r="H997">
        <v>83.8778</v>
      </c>
      <c r="I997">
        <v>0.0484973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3.795576</v>
      </c>
      <c r="P997">
        <v>33454.21</v>
      </c>
      <c r="Q997">
        <v>999</v>
      </c>
      <c r="R997">
        <v>12049.29</v>
      </c>
      <c r="S997">
        <v>12049.29</v>
      </c>
    </row>
    <row r="998" spans="1:19" ht="12.75">
      <c r="A998" t="s">
        <v>57</v>
      </c>
      <c r="B998" t="s">
        <v>46</v>
      </c>
      <c r="C998" t="s">
        <v>59</v>
      </c>
      <c r="D998">
        <v>2011</v>
      </c>
      <c r="E998">
        <v>13</v>
      </c>
      <c r="F998">
        <v>1.693855</v>
      </c>
      <c r="G998">
        <v>1.693855</v>
      </c>
      <c r="H998">
        <v>83.459</v>
      </c>
      <c r="I998">
        <v>0.0507764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3.795576</v>
      </c>
      <c r="P998">
        <v>33454.21</v>
      </c>
      <c r="Q998">
        <v>999</v>
      </c>
      <c r="R998">
        <v>14929.64</v>
      </c>
      <c r="S998">
        <v>14929.64</v>
      </c>
    </row>
    <row r="999" spans="1:19" ht="12.75">
      <c r="A999" t="s">
        <v>57</v>
      </c>
      <c r="B999" t="s">
        <v>46</v>
      </c>
      <c r="C999" t="s">
        <v>59</v>
      </c>
      <c r="D999">
        <v>2011</v>
      </c>
      <c r="E999">
        <v>14</v>
      </c>
      <c r="F999">
        <v>1.712508</v>
      </c>
      <c r="G999">
        <v>1.352845</v>
      </c>
      <c r="H999">
        <v>82.9678</v>
      </c>
      <c r="I999">
        <v>0.0505719</v>
      </c>
      <c r="J999">
        <v>-0.4244735</v>
      </c>
      <c r="K999">
        <v>-0.3861829</v>
      </c>
      <c r="L999">
        <v>-0.359663</v>
      </c>
      <c r="M999">
        <v>-0.3331431</v>
      </c>
      <c r="N999">
        <v>-0.2948525</v>
      </c>
      <c r="O999">
        <v>3.795576</v>
      </c>
      <c r="P999">
        <v>33454.21</v>
      </c>
      <c r="Q999">
        <v>999</v>
      </c>
      <c r="R999">
        <v>15094.04</v>
      </c>
      <c r="S999">
        <v>11923.97</v>
      </c>
    </row>
    <row r="1000" spans="1:19" ht="12.75">
      <c r="A1000" t="s">
        <v>57</v>
      </c>
      <c r="B1000" t="s">
        <v>46</v>
      </c>
      <c r="C1000" t="s">
        <v>59</v>
      </c>
      <c r="D1000">
        <v>2011</v>
      </c>
      <c r="E1000">
        <v>15</v>
      </c>
      <c r="F1000">
        <v>1.645036</v>
      </c>
      <c r="G1000">
        <v>1.270154</v>
      </c>
      <c r="H1000">
        <v>82.5879</v>
      </c>
      <c r="I1000">
        <v>0.0490355</v>
      </c>
      <c r="J1000">
        <v>-0.4392012</v>
      </c>
      <c r="K1000">
        <v>-0.4020739</v>
      </c>
      <c r="L1000">
        <v>-0.3748825</v>
      </c>
      <c r="M1000">
        <v>-0.3506455</v>
      </c>
      <c r="N1000">
        <v>-0.3135182</v>
      </c>
      <c r="O1000">
        <v>3.795576</v>
      </c>
      <c r="P1000">
        <v>33454.21</v>
      </c>
      <c r="Q1000">
        <v>999</v>
      </c>
      <c r="R1000">
        <v>14499.35</v>
      </c>
      <c r="S1000">
        <v>11195.13</v>
      </c>
    </row>
    <row r="1001" spans="1:19" ht="12.75">
      <c r="A1001" t="s">
        <v>57</v>
      </c>
      <c r="B1001" t="s">
        <v>46</v>
      </c>
      <c r="C1001" t="s">
        <v>59</v>
      </c>
      <c r="D1001">
        <v>2011</v>
      </c>
      <c r="E1001">
        <v>16</v>
      </c>
      <c r="F1001">
        <v>1.563982</v>
      </c>
      <c r="G1001">
        <v>1.177843</v>
      </c>
      <c r="H1001">
        <v>82.1239</v>
      </c>
      <c r="I1001">
        <v>0.0483955</v>
      </c>
      <c r="J1001">
        <v>-0.4491688</v>
      </c>
      <c r="K1001">
        <v>-0.4125262</v>
      </c>
      <c r="L1001">
        <v>-0.386139</v>
      </c>
      <c r="M1001">
        <v>-0.3617689</v>
      </c>
      <c r="N1001">
        <v>-0.3251263</v>
      </c>
      <c r="O1001">
        <v>3.795576</v>
      </c>
      <c r="P1001">
        <v>33454.21</v>
      </c>
      <c r="Q1001">
        <v>999</v>
      </c>
      <c r="R1001">
        <v>13784.93</v>
      </c>
      <c r="S1001">
        <v>10381.5</v>
      </c>
    </row>
    <row r="1002" spans="1:19" ht="12.75">
      <c r="A1002" t="s">
        <v>57</v>
      </c>
      <c r="B1002" t="s">
        <v>46</v>
      </c>
      <c r="C1002" t="s">
        <v>59</v>
      </c>
      <c r="D1002">
        <v>2011</v>
      </c>
      <c r="E1002">
        <v>17</v>
      </c>
      <c r="F1002">
        <v>1.423979</v>
      </c>
      <c r="G1002">
        <v>1.043782</v>
      </c>
      <c r="H1002">
        <v>80.6323</v>
      </c>
      <c r="I1002">
        <v>0.0471528</v>
      </c>
      <c r="J1002">
        <v>-0.4543303</v>
      </c>
      <c r="K1002">
        <v>-0.4186285</v>
      </c>
      <c r="L1002">
        <v>-0.380197</v>
      </c>
      <c r="M1002">
        <v>-0.3691745</v>
      </c>
      <c r="N1002">
        <v>-0.3334727</v>
      </c>
      <c r="O1002">
        <v>3.795576</v>
      </c>
      <c r="P1002">
        <v>33454.21</v>
      </c>
      <c r="Q1002">
        <v>999</v>
      </c>
      <c r="R1002">
        <v>12550.96</v>
      </c>
      <c r="S1002">
        <v>9199.897</v>
      </c>
    </row>
    <row r="1003" spans="1:19" ht="12.75">
      <c r="A1003" t="s">
        <v>57</v>
      </c>
      <c r="B1003" t="s">
        <v>46</v>
      </c>
      <c r="C1003" t="s">
        <v>59</v>
      </c>
      <c r="D1003">
        <v>2011</v>
      </c>
      <c r="E1003">
        <v>18</v>
      </c>
      <c r="F1003">
        <v>1.206119</v>
      </c>
      <c r="G1003">
        <v>0.8602814</v>
      </c>
      <c r="H1003">
        <v>78.2162</v>
      </c>
      <c r="I1003">
        <v>0.0461039</v>
      </c>
      <c r="J1003">
        <v>-0.4049221</v>
      </c>
      <c r="K1003">
        <v>-0.3700145</v>
      </c>
      <c r="L1003">
        <v>-0.3458375</v>
      </c>
      <c r="M1003">
        <v>-0.3216606</v>
      </c>
      <c r="N1003">
        <v>-0.286753</v>
      </c>
      <c r="O1003">
        <v>3.795576</v>
      </c>
      <c r="P1003">
        <v>33454.21</v>
      </c>
      <c r="Q1003">
        <v>999</v>
      </c>
      <c r="R1003">
        <v>10630.73</v>
      </c>
      <c r="S1003">
        <v>7582.521</v>
      </c>
    </row>
    <row r="1004" spans="1:19" ht="12.75">
      <c r="A1004" t="s">
        <v>57</v>
      </c>
      <c r="B1004" t="s">
        <v>46</v>
      </c>
      <c r="C1004" t="s">
        <v>59</v>
      </c>
      <c r="D1004">
        <v>2011</v>
      </c>
      <c r="E1004">
        <v>19</v>
      </c>
      <c r="F1004">
        <v>0.8308433</v>
      </c>
      <c r="G1004">
        <v>0.9972184</v>
      </c>
      <c r="H1004">
        <v>75.8709</v>
      </c>
      <c r="I1004">
        <v>0.0455264</v>
      </c>
      <c r="J1004">
        <v>0.1080307</v>
      </c>
      <c r="K1004">
        <v>0.142501</v>
      </c>
      <c r="L1004">
        <v>0.1663751</v>
      </c>
      <c r="M1004">
        <v>0.1902492</v>
      </c>
      <c r="N1004">
        <v>0.2247195</v>
      </c>
      <c r="O1004">
        <v>3.795576</v>
      </c>
      <c r="P1004">
        <v>33454.21</v>
      </c>
      <c r="Q1004">
        <v>999</v>
      </c>
      <c r="R1004">
        <v>7323.053</v>
      </c>
      <c r="S1004">
        <v>8789.483</v>
      </c>
    </row>
    <row r="1005" spans="1:19" ht="12.75">
      <c r="A1005" t="s">
        <v>57</v>
      </c>
      <c r="B1005" t="s">
        <v>46</v>
      </c>
      <c r="C1005" t="s">
        <v>59</v>
      </c>
      <c r="D1005">
        <v>2011</v>
      </c>
      <c r="E1005">
        <v>20</v>
      </c>
      <c r="F1005">
        <v>0.6339056</v>
      </c>
      <c r="G1005">
        <v>0.7467853</v>
      </c>
      <c r="H1005">
        <v>73.4955</v>
      </c>
      <c r="I1005">
        <v>0.0451601</v>
      </c>
      <c r="J1005">
        <v>0.0493079</v>
      </c>
      <c r="K1005">
        <v>0.0835009</v>
      </c>
      <c r="L1005">
        <v>0.1128797</v>
      </c>
      <c r="M1005">
        <v>0.1308648</v>
      </c>
      <c r="N1005">
        <v>0.1650578</v>
      </c>
      <c r="O1005">
        <v>3.795576</v>
      </c>
      <c r="P1005">
        <v>33454.21</v>
      </c>
      <c r="Q1005">
        <v>999</v>
      </c>
      <c r="R1005">
        <v>5587.245</v>
      </c>
      <c r="S1005">
        <v>6582.166</v>
      </c>
    </row>
    <row r="1006" spans="1:19" ht="12.75">
      <c r="A1006" t="s">
        <v>57</v>
      </c>
      <c r="B1006" t="s">
        <v>46</v>
      </c>
      <c r="C1006" t="s">
        <v>59</v>
      </c>
      <c r="D1006">
        <v>2011</v>
      </c>
      <c r="E1006">
        <v>21</v>
      </c>
      <c r="F1006">
        <v>0.4434442</v>
      </c>
      <c r="G1006">
        <v>0.5171611</v>
      </c>
      <c r="H1006">
        <v>71.8598</v>
      </c>
      <c r="I1006">
        <v>0.0446355</v>
      </c>
      <c r="J1006">
        <v>0.0135753</v>
      </c>
      <c r="K1006">
        <v>0.0473711</v>
      </c>
      <c r="L1006">
        <v>0.0737169</v>
      </c>
      <c r="M1006">
        <v>0.0941848</v>
      </c>
      <c r="N1006">
        <v>0.1279806</v>
      </c>
      <c r="O1006">
        <v>3.795576</v>
      </c>
      <c r="P1006">
        <v>33454.21</v>
      </c>
      <c r="Q1006">
        <v>999</v>
      </c>
      <c r="R1006">
        <v>3908.517</v>
      </c>
      <c r="S1006">
        <v>4558.258</v>
      </c>
    </row>
    <row r="1007" spans="1:19" ht="12.75">
      <c r="A1007" t="s">
        <v>57</v>
      </c>
      <c r="B1007" t="s">
        <v>46</v>
      </c>
      <c r="C1007" t="s">
        <v>59</v>
      </c>
      <c r="D1007">
        <v>2011</v>
      </c>
      <c r="E1007">
        <v>22</v>
      </c>
      <c r="F1007">
        <v>0.3172893</v>
      </c>
      <c r="G1007">
        <v>0.3662197</v>
      </c>
      <c r="H1007">
        <v>71.1813</v>
      </c>
      <c r="I1007">
        <v>0.0447806</v>
      </c>
      <c r="J1007">
        <v>-0.0112596</v>
      </c>
      <c r="K1007">
        <v>0.0226461</v>
      </c>
      <c r="L1007">
        <v>0.0489303</v>
      </c>
      <c r="M1007">
        <v>0.0696121</v>
      </c>
      <c r="N1007">
        <v>0.1035178</v>
      </c>
      <c r="O1007">
        <v>3.795576</v>
      </c>
      <c r="P1007">
        <v>33454.21</v>
      </c>
      <c r="Q1007">
        <v>999</v>
      </c>
      <c r="R1007">
        <v>2796.588</v>
      </c>
      <c r="S1007">
        <v>3227.86</v>
      </c>
    </row>
    <row r="1008" spans="1:19" ht="12.75">
      <c r="A1008" t="s">
        <v>57</v>
      </c>
      <c r="B1008" t="s">
        <v>46</v>
      </c>
      <c r="C1008" t="s">
        <v>59</v>
      </c>
      <c r="D1008">
        <v>2011</v>
      </c>
      <c r="E1008">
        <v>23</v>
      </c>
      <c r="F1008">
        <v>0.2485658</v>
      </c>
      <c r="G1008">
        <v>0.2820006</v>
      </c>
      <c r="H1008">
        <v>70.288</v>
      </c>
      <c r="I1008">
        <v>0.0450903</v>
      </c>
      <c r="J1008">
        <v>-0.0251002</v>
      </c>
      <c r="K1008">
        <v>0.0090399</v>
      </c>
      <c r="L1008">
        <v>0.0334348</v>
      </c>
      <c r="M1008">
        <v>0.0563306</v>
      </c>
      <c r="N1008">
        <v>0.0904708</v>
      </c>
      <c r="O1008">
        <v>3.795576</v>
      </c>
      <c r="P1008">
        <v>33454.21</v>
      </c>
      <c r="Q1008">
        <v>999</v>
      </c>
      <c r="R1008">
        <v>2190.859</v>
      </c>
      <c r="S1008">
        <v>2485.554</v>
      </c>
    </row>
    <row r="1009" spans="1:19" ht="12.75">
      <c r="A1009" t="s">
        <v>57</v>
      </c>
      <c r="B1009" t="s">
        <v>46</v>
      </c>
      <c r="C1009" t="s">
        <v>59</v>
      </c>
      <c r="D1009">
        <v>2011</v>
      </c>
      <c r="E1009">
        <v>24</v>
      </c>
      <c r="F1009">
        <v>0.2157123</v>
      </c>
      <c r="G1009">
        <v>0.2414338</v>
      </c>
      <c r="H1009">
        <v>69.7148</v>
      </c>
      <c r="I1009">
        <v>0.0453106</v>
      </c>
      <c r="J1009">
        <v>-0.0358282</v>
      </c>
      <c r="K1009">
        <v>-0.0015212</v>
      </c>
      <c r="L1009">
        <v>0.0257215</v>
      </c>
      <c r="M1009">
        <v>0.0460006</v>
      </c>
      <c r="N1009">
        <v>0.0803076</v>
      </c>
      <c r="O1009">
        <v>3.795576</v>
      </c>
      <c r="P1009">
        <v>33454.21</v>
      </c>
      <c r="Q1009">
        <v>999</v>
      </c>
      <c r="R1009">
        <v>1901.288</v>
      </c>
      <c r="S1009">
        <v>2127.998</v>
      </c>
    </row>
    <row r="1010" ht="12.75">
      <c r="Q1010">
        <v>8</v>
      </c>
    </row>
    <row r="1011" ht="12.75">
      <c r="Q1011">
        <v>8</v>
      </c>
    </row>
    <row r="1012" ht="12.75">
      <c r="Q1012">
        <v>8</v>
      </c>
    </row>
    <row r="1013" ht="12.75">
      <c r="Q1013">
        <v>8</v>
      </c>
    </row>
    <row r="1014" ht="12.75">
      <c r="Q1014">
        <v>8</v>
      </c>
    </row>
    <row r="1015" ht="12.75">
      <c r="Q1015">
        <v>8</v>
      </c>
    </row>
    <row r="1016" ht="12.75">
      <c r="Q1016">
        <v>8</v>
      </c>
    </row>
    <row r="1017" ht="12.75">
      <c r="Q1017">
        <v>8</v>
      </c>
    </row>
    <row r="1018" ht="12.75">
      <c r="Q1018">
        <v>8</v>
      </c>
    </row>
    <row r="1019" ht="12.75">
      <c r="Q1019">
        <v>8</v>
      </c>
    </row>
    <row r="1020" ht="12.75">
      <c r="Q1020">
        <v>8</v>
      </c>
    </row>
    <row r="1021" ht="12.75">
      <c r="Q1021">
        <v>8</v>
      </c>
    </row>
    <row r="1022" ht="12.75">
      <c r="Q1022">
        <v>8</v>
      </c>
    </row>
    <row r="1023" ht="12.75">
      <c r="Q1023">
        <v>8</v>
      </c>
    </row>
    <row r="1024" ht="12.75">
      <c r="Q1024">
        <v>8</v>
      </c>
    </row>
    <row r="1025" ht="12.75">
      <c r="Q1025">
        <v>8</v>
      </c>
    </row>
    <row r="1026" ht="12.75">
      <c r="Q1026">
        <v>8</v>
      </c>
    </row>
    <row r="1027" ht="12.75">
      <c r="Q1027">
        <v>8</v>
      </c>
    </row>
    <row r="1028" ht="12.75">
      <c r="Q1028">
        <v>8</v>
      </c>
    </row>
    <row r="1029" ht="12.75">
      <c r="Q1029">
        <v>8</v>
      </c>
    </row>
    <row r="1030" ht="12.75">
      <c r="Q1030">
        <v>8</v>
      </c>
    </row>
    <row r="1031" ht="12.75">
      <c r="Q1031">
        <v>8</v>
      </c>
    </row>
    <row r="1032" ht="12.75">
      <c r="Q1032">
        <v>8</v>
      </c>
    </row>
    <row r="1033" ht="12.75">
      <c r="Q1033">
        <v>8</v>
      </c>
    </row>
    <row r="1034" ht="12.75">
      <c r="Q1034">
        <v>7</v>
      </c>
    </row>
    <row r="1035" ht="12.75">
      <c r="Q1035">
        <v>7</v>
      </c>
    </row>
    <row r="1036" ht="12.75">
      <c r="Q1036">
        <v>7</v>
      </c>
    </row>
    <row r="1037" ht="12.75">
      <c r="Q1037">
        <v>7</v>
      </c>
    </row>
    <row r="1038" ht="12.75">
      <c r="Q1038">
        <v>7</v>
      </c>
    </row>
    <row r="1039" ht="12.75">
      <c r="Q1039">
        <v>7</v>
      </c>
    </row>
    <row r="1040" ht="12.75">
      <c r="Q1040">
        <v>7</v>
      </c>
    </row>
    <row r="1041" ht="12.75">
      <c r="Q1041">
        <v>7</v>
      </c>
    </row>
    <row r="1042" ht="12.75">
      <c r="Q1042">
        <v>7</v>
      </c>
    </row>
    <row r="1043" ht="12.75">
      <c r="Q1043">
        <v>7</v>
      </c>
    </row>
    <row r="1044" ht="12.75">
      <c r="Q1044">
        <v>7</v>
      </c>
    </row>
    <row r="1045" ht="12.75">
      <c r="Q1045">
        <v>7</v>
      </c>
    </row>
    <row r="1046" ht="12.75">
      <c r="Q1046">
        <v>7</v>
      </c>
    </row>
    <row r="1047" ht="12.75">
      <c r="Q1047">
        <v>7</v>
      </c>
    </row>
    <row r="1048" ht="12.75">
      <c r="Q1048">
        <v>7</v>
      </c>
    </row>
    <row r="1049" ht="12.75">
      <c r="Q1049">
        <v>7</v>
      </c>
    </row>
    <row r="1050" ht="12.75">
      <c r="Q1050">
        <v>7</v>
      </c>
    </row>
    <row r="1051" ht="12.75">
      <c r="Q1051">
        <v>7</v>
      </c>
    </row>
    <row r="1052" ht="12.75">
      <c r="Q1052">
        <v>7</v>
      </c>
    </row>
    <row r="1053" ht="12.75">
      <c r="Q1053">
        <v>7</v>
      </c>
    </row>
    <row r="1054" ht="12.75">
      <c r="Q1054">
        <v>7</v>
      </c>
    </row>
    <row r="1055" ht="12.75">
      <c r="Q1055">
        <v>7</v>
      </c>
    </row>
    <row r="1056" ht="12.75">
      <c r="Q1056">
        <v>7</v>
      </c>
    </row>
    <row r="1057" ht="12.75">
      <c r="Q1057">
        <v>7</v>
      </c>
    </row>
    <row r="1058" ht="12.75">
      <c r="Q1058">
        <v>6</v>
      </c>
    </row>
    <row r="1059" ht="12.75">
      <c r="Q1059">
        <v>6</v>
      </c>
    </row>
    <row r="1060" ht="12.75">
      <c r="Q1060">
        <v>6</v>
      </c>
    </row>
    <row r="1061" ht="12.75">
      <c r="Q1061">
        <v>6</v>
      </c>
    </row>
    <row r="1062" ht="12.75">
      <c r="Q1062">
        <v>6</v>
      </c>
    </row>
    <row r="1063" ht="12.75">
      <c r="Q1063">
        <v>6</v>
      </c>
    </row>
    <row r="1064" ht="12.75">
      <c r="Q1064">
        <v>6</v>
      </c>
    </row>
    <row r="1065" ht="12.75">
      <c r="Q1065">
        <v>6</v>
      </c>
    </row>
    <row r="1066" ht="12.75">
      <c r="Q1066">
        <v>6</v>
      </c>
    </row>
    <row r="1067" ht="12.75">
      <c r="Q1067">
        <v>6</v>
      </c>
    </row>
    <row r="1068" ht="12.75">
      <c r="Q1068">
        <v>6</v>
      </c>
    </row>
    <row r="1069" ht="12.75">
      <c r="Q1069">
        <v>6</v>
      </c>
    </row>
    <row r="1070" ht="12.75">
      <c r="Q1070">
        <v>6</v>
      </c>
    </row>
    <row r="1071" ht="12.75">
      <c r="Q1071">
        <v>6</v>
      </c>
    </row>
    <row r="1072" ht="12.75">
      <c r="Q1072">
        <v>6</v>
      </c>
    </row>
    <row r="1073" ht="12.75">
      <c r="Q1073">
        <v>6</v>
      </c>
    </row>
    <row r="1074" ht="12.75">
      <c r="Q1074">
        <v>6</v>
      </c>
    </row>
    <row r="1075" ht="12.75">
      <c r="Q1075">
        <v>6</v>
      </c>
    </row>
    <row r="1076" ht="12.75">
      <c r="Q1076">
        <v>6</v>
      </c>
    </row>
    <row r="1077" ht="12.75">
      <c r="Q1077">
        <v>6</v>
      </c>
    </row>
    <row r="1078" ht="12.75">
      <c r="Q1078">
        <v>6</v>
      </c>
    </row>
    <row r="1079" ht="12.75">
      <c r="Q1079">
        <v>6</v>
      </c>
    </row>
    <row r="1080" ht="12.75">
      <c r="Q1080">
        <v>6</v>
      </c>
    </row>
    <row r="1081" ht="12.75">
      <c r="Q1081">
        <v>6</v>
      </c>
    </row>
    <row r="1082" ht="12.75">
      <c r="Q1082">
        <v>5</v>
      </c>
    </row>
    <row r="1083" ht="12.75">
      <c r="Q1083">
        <v>5</v>
      </c>
    </row>
    <row r="1084" ht="12.75">
      <c r="Q1084">
        <v>5</v>
      </c>
    </row>
    <row r="1085" ht="12.75">
      <c r="Q1085">
        <v>5</v>
      </c>
    </row>
    <row r="1086" ht="12.75">
      <c r="Q1086">
        <v>5</v>
      </c>
    </row>
    <row r="1087" ht="12.75">
      <c r="Q1087">
        <v>5</v>
      </c>
    </row>
    <row r="1088" ht="12.75">
      <c r="Q1088">
        <v>5</v>
      </c>
    </row>
    <row r="1089" ht="12.75">
      <c r="Q1089">
        <v>5</v>
      </c>
    </row>
    <row r="1090" ht="12.75">
      <c r="Q1090">
        <v>5</v>
      </c>
    </row>
    <row r="1091" ht="12.75">
      <c r="Q1091">
        <v>5</v>
      </c>
    </row>
    <row r="1092" ht="12.75">
      <c r="Q1092">
        <v>5</v>
      </c>
    </row>
    <row r="1093" ht="12.75">
      <c r="Q1093">
        <v>5</v>
      </c>
    </row>
    <row r="1094" ht="12.75">
      <c r="Q1094">
        <v>5</v>
      </c>
    </row>
    <row r="1095" ht="12.75">
      <c r="Q1095">
        <v>5</v>
      </c>
    </row>
    <row r="1096" ht="12.75">
      <c r="Q1096">
        <v>5</v>
      </c>
    </row>
    <row r="1097" ht="12.75">
      <c r="Q1097">
        <v>5</v>
      </c>
    </row>
    <row r="1098" ht="12.75">
      <c r="Q1098">
        <v>5</v>
      </c>
    </row>
    <row r="1099" ht="12.75">
      <c r="Q1099">
        <v>5</v>
      </c>
    </row>
    <row r="1100" ht="12.75">
      <c r="Q1100">
        <v>5</v>
      </c>
    </row>
    <row r="1101" ht="12.75">
      <c r="Q1101">
        <v>5</v>
      </c>
    </row>
    <row r="1102" ht="12.75">
      <c r="Q1102">
        <v>5</v>
      </c>
    </row>
    <row r="1103" ht="12.75">
      <c r="Q1103">
        <v>5</v>
      </c>
    </row>
    <row r="1104" ht="12.75">
      <c r="Q1104">
        <v>5</v>
      </c>
    </row>
    <row r="1105" ht="12.75">
      <c r="Q1105">
        <v>5</v>
      </c>
    </row>
    <row r="1106" ht="12.75">
      <c r="Q1106">
        <v>10</v>
      </c>
    </row>
    <row r="1107" ht="12.75">
      <c r="Q1107">
        <v>10</v>
      </c>
    </row>
    <row r="1108" ht="12.75">
      <c r="Q1108">
        <v>10</v>
      </c>
    </row>
    <row r="1109" ht="12.75">
      <c r="Q1109">
        <v>10</v>
      </c>
    </row>
    <row r="1110" ht="12.75">
      <c r="Q1110">
        <v>10</v>
      </c>
    </row>
    <row r="1111" ht="12.75">
      <c r="Q1111">
        <v>10</v>
      </c>
    </row>
    <row r="1112" ht="12.75">
      <c r="Q1112">
        <v>10</v>
      </c>
    </row>
    <row r="1113" ht="12.75">
      <c r="Q1113">
        <v>10</v>
      </c>
    </row>
    <row r="1114" ht="12.75">
      <c r="Q1114">
        <v>10</v>
      </c>
    </row>
    <row r="1115" ht="12.75">
      <c r="Q1115">
        <v>10</v>
      </c>
    </row>
    <row r="1116" ht="12.75">
      <c r="Q1116">
        <v>10</v>
      </c>
    </row>
    <row r="1117" ht="12.75">
      <c r="Q1117">
        <v>10</v>
      </c>
    </row>
    <row r="1118" ht="12.75">
      <c r="Q1118">
        <v>10</v>
      </c>
    </row>
    <row r="1119" ht="12.75">
      <c r="Q1119">
        <v>10</v>
      </c>
    </row>
    <row r="1120" ht="12.75">
      <c r="Q1120">
        <v>10</v>
      </c>
    </row>
    <row r="1121" ht="12.75">
      <c r="Q1121">
        <v>10</v>
      </c>
    </row>
    <row r="1122" ht="12.75">
      <c r="Q1122">
        <v>10</v>
      </c>
    </row>
    <row r="1123" ht="12.75">
      <c r="Q1123">
        <v>10</v>
      </c>
    </row>
    <row r="1124" ht="12.75">
      <c r="Q1124">
        <v>10</v>
      </c>
    </row>
    <row r="1125" ht="12.75">
      <c r="Q1125">
        <v>10</v>
      </c>
    </row>
    <row r="1126" ht="12.75">
      <c r="Q1126">
        <v>10</v>
      </c>
    </row>
    <row r="1127" ht="12.75">
      <c r="Q1127">
        <v>10</v>
      </c>
    </row>
    <row r="1128" ht="12.75">
      <c r="Q1128">
        <v>10</v>
      </c>
    </row>
    <row r="1129" ht="12.75">
      <c r="Q1129">
        <v>10</v>
      </c>
    </row>
    <row r="1130" ht="12.75">
      <c r="Q1130">
        <v>9</v>
      </c>
    </row>
    <row r="1131" ht="12.75">
      <c r="Q1131">
        <v>9</v>
      </c>
    </row>
    <row r="1132" ht="12.75">
      <c r="Q1132">
        <v>9</v>
      </c>
    </row>
    <row r="1133" ht="12.75">
      <c r="Q1133">
        <v>9</v>
      </c>
    </row>
    <row r="1134" ht="12.75">
      <c r="Q1134">
        <v>9</v>
      </c>
    </row>
    <row r="1135" ht="12.75">
      <c r="Q1135">
        <v>9</v>
      </c>
    </row>
    <row r="1136" ht="12.75">
      <c r="Q1136">
        <v>9</v>
      </c>
    </row>
    <row r="1137" ht="12.75">
      <c r="Q1137">
        <v>9</v>
      </c>
    </row>
    <row r="1138" ht="12.75">
      <c r="Q1138">
        <v>9</v>
      </c>
    </row>
    <row r="1139" ht="12.75">
      <c r="Q1139">
        <v>9</v>
      </c>
    </row>
    <row r="1140" ht="12.75">
      <c r="Q1140">
        <v>9</v>
      </c>
    </row>
    <row r="1141" ht="12.75">
      <c r="Q1141">
        <v>9</v>
      </c>
    </row>
    <row r="1142" ht="12.75">
      <c r="Q1142">
        <v>9</v>
      </c>
    </row>
    <row r="1143" ht="12.75">
      <c r="Q1143">
        <v>9</v>
      </c>
    </row>
    <row r="1144" ht="12.75">
      <c r="Q1144">
        <v>9</v>
      </c>
    </row>
    <row r="1145" ht="12.75">
      <c r="Q1145">
        <v>9</v>
      </c>
    </row>
    <row r="1146" ht="12.75">
      <c r="Q1146">
        <v>9</v>
      </c>
    </row>
    <row r="1147" ht="12.75">
      <c r="Q1147">
        <v>9</v>
      </c>
    </row>
    <row r="1148" ht="12.75">
      <c r="Q1148">
        <v>9</v>
      </c>
    </row>
    <row r="1149" ht="12.75">
      <c r="Q1149">
        <v>9</v>
      </c>
    </row>
    <row r="1150" ht="12.75">
      <c r="Q1150">
        <v>9</v>
      </c>
    </row>
    <row r="1151" ht="12.75">
      <c r="Q1151">
        <v>9</v>
      </c>
    </row>
    <row r="1152" ht="12.75">
      <c r="Q1152">
        <v>9</v>
      </c>
    </row>
    <row r="1153" ht="12.75">
      <c r="Q1153">
        <v>9</v>
      </c>
    </row>
    <row r="1154" ht="12.75">
      <c r="Q1154">
        <v>8</v>
      </c>
    </row>
    <row r="1155" ht="12.75">
      <c r="Q1155">
        <v>8</v>
      </c>
    </row>
    <row r="1156" ht="12.75">
      <c r="Q1156">
        <v>8</v>
      </c>
    </row>
    <row r="1157" ht="12.75">
      <c r="Q1157">
        <v>8</v>
      </c>
    </row>
    <row r="1158" ht="12.75">
      <c r="Q1158">
        <v>8</v>
      </c>
    </row>
    <row r="1159" ht="12.75">
      <c r="Q1159">
        <v>8</v>
      </c>
    </row>
    <row r="1160" ht="12.75">
      <c r="Q1160">
        <v>8</v>
      </c>
    </row>
    <row r="1161" ht="12.75">
      <c r="Q1161">
        <v>8</v>
      </c>
    </row>
    <row r="1162" ht="12.75">
      <c r="Q1162">
        <v>8</v>
      </c>
    </row>
    <row r="1163" ht="12.75">
      <c r="Q1163">
        <v>8</v>
      </c>
    </row>
    <row r="1164" ht="12.75">
      <c r="Q1164">
        <v>8</v>
      </c>
    </row>
    <row r="1165" ht="12.75">
      <c r="Q1165">
        <v>8</v>
      </c>
    </row>
    <row r="1166" ht="12.75">
      <c r="Q1166">
        <v>8</v>
      </c>
    </row>
    <row r="1167" ht="12.75">
      <c r="Q1167">
        <v>8</v>
      </c>
    </row>
    <row r="1168" ht="12.75">
      <c r="Q1168">
        <v>8</v>
      </c>
    </row>
    <row r="1169" ht="12.75">
      <c r="Q1169">
        <v>8</v>
      </c>
    </row>
    <row r="1170" ht="12.75">
      <c r="Q1170">
        <v>8</v>
      </c>
    </row>
    <row r="1171" ht="12.75">
      <c r="Q1171">
        <v>8</v>
      </c>
    </row>
    <row r="1172" ht="12.75">
      <c r="Q1172">
        <v>8</v>
      </c>
    </row>
    <row r="1173" ht="12.75">
      <c r="Q1173">
        <v>8</v>
      </c>
    </row>
    <row r="1174" ht="12.75">
      <c r="Q1174">
        <v>8</v>
      </c>
    </row>
    <row r="1175" ht="12.75">
      <c r="Q1175">
        <v>8</v>
      </c>
    </row>
    <row r="1176" ht="12.75">
      <c r="Q1176">
        <v>8</v>
      </c>
    </row>
    <row r="1177" ht="12.75">
      <c r="Q1177">
        <v>8</v>
      </c>
    </row>
    <row r="1178" ht="12.75">
      <c r="Q1178">
        <v>9</v>
      </c>
    </row>
    <row r="1179" ht="12.75">
      <c r="Q1179">
        <v>9</v>
      </c>
    </row>
    <row r="1180" ht="12.75">
      <c r="Q1180">
        <v>9</v>
      </c>
    </row>
    <row r="1181" ht="12.75">
      <c r="Q1181">
        <v>9</v>
      </c>
    </row>
    <row r="1182" ht="12.75">
      <c r="Q1182">
        <v>9</v>
      </c>
    </row>
    <row r="1183" ht="12.75">
      <c r="Q1183">
        <v>9</v>
      </c>
    </row>
    <row r="1184" ht="12.75">
      <c r="Q1184">
        <v>9</v>
      </c>
    </row>
    <row r="1185" ht="12.75">
      <c r="Q1185">
        <v>9</v>
      </c>
    </row>
    <row r="1186" ht="12.75">
      <c r="Q1186">
        <v>9</v>
      </c>
    </row>
    <row r="1187" ht="12.75">
      <c r="Q1187">
        <v>9</v>
      </c>
    </row>
    <row r="1188" ht="12.75">
      <c r="Q1188">
        <v>9</v>
      </c>
    </row>
    <row r="1189" ht="12.75">
      <c r="Q1189">
        <v>9</v>
      </c>
    </row>
    <row r="1190" ht="12.75">
      <c r="Q1190">
        <v>9</v>
      </c>
    </row>
    <row r="1191" ht="12.75">
      <c r="Q1191">
        <v>9</v>
      </c>
    </row>
    <row r="1192" ht="12.75">
      <c r="Q1192">
        <v>9</v>
      </c>
    </row>
    <row r="1193" ht="12.75">
      <c r="Q1193">
        <v>9</v>
      </c>
    </row>
    <row r="1194" ht="12.75">
      <c r="Q1194">
        <v>9</v>
      </c>
    </row>
    <row r="1195" ht="12.75">
      <c r="Q1195">
        <v>9</v>
      </c>
    </row>
    <row r="1196" ht="12.75">
      <c r="Q1196">
        <v>9</v>
      </c>
    </row>
    <row r="1197" ht="12.75">
      <c r="Q1197">
        <v>9</v>
      </c>
    </row>
    <row r="1198" ht="12.75">
      <c r="Q1198">
        <v>9</v>
      </c>
    </row>
    <row r="1199" ht="12.75">
      <c r="Q1199">
        <v>9</v>
      </c>
    </row>
    <row r="1200" ht="12.75">
      <c r="Q1200">
        <v>9</v>
      </c>
    </row>
    <row r="1201" ht="12.75">
      <c r="Q1201">
        <v>9</v>
      </c>
    </row>
    <row r="1202" ht="12.75">
      <c r="Q1202">
        <v>10</v>
      </c>
    </row>
    <row r="1203" ht="12.75">
      <c r="Q1203">
        <v>10</v>
      </c>
    </row>
    <row r="1204" ht="12.75">
      <c r="Q1204">
        <v>10</v>
      </c>
    </row>
    <row r="1205" ht="12.75">
      <c r="Q1205">
        <v>10</v>
      </c>
    </row>
    <row r="1206" ht="12.75">
      <c r="Q1206">
        <v>10</v>
      </c>
    </row>
    <row r="1207" ht="12.75">
      <c r="Q1207">
        <v>10</v>
      </c>
    </row>
    <row r="1208" ht="12.75">
      <c r="Q1208">
        <v>10</v>
      </c>
    </row>
    <row r="1209" ht="12.75">
      <c r="Q1209">
        <v>10</v>
      </c>
    </row>
    <row r="1210" ht="12.75">
      <c r="Q1210">
        <v>10</v>
      </c>
    </row>
    <row r="1211" ht="12.75">
      <c r="Q1211">
        <v>10</v>
      </c>
    </row>
    <row r="1212" ht="12.75">
      <c r="Q1212">
        <v>10</v>
      </c>
    </row>
    <row r="1213" ht="12.75">
      <c r="Q1213">
        <v>10</v>
      </c>
    </row>
    <row r="1214" ht="12.75">
      <c r="Q1214">
        <v>10</v>
      </c>
    </row>
    <row r="1215" ht="12.75">
      <c r="Q1215">
        <v>10</v>
      </c>
    </row>
    <row r="1216" ht="12.75">
      <c r="Q1216">
        <v>10</v>
      </c>
    </row>
    <row r="1217" ht="12.75">
      <c r="Q1217">
        <v>10</v>
      </c>
    </row>
    <row r="1218" ht="12.75">
      <c r="Q1218">
        <v>10</v>
      </c>
    </row>
    <row r="1219" ht="12.75">
      <c r="Q1219">
        <v>10</v>
      </c>
    </row>
    <row r="1220" ht="12.75">
      <c r="Q1220">
        <v>10</v>
      </c>
    </row>
    <row r="1221" ht="12.75">
      <c r="Q1221">
        <v>10</v>
      </c>
    </row>
    <row r="1222" ht="12.75">
      <c r="Q1222">
        <v>10</v>
      </c>
    </row>
    <row r="1223" ht="12.75">
      <c r="Q1223">
        <v>10</v>
      </c>
    </row>
    <row r="1224" ht="12.75">
      <c r="Q1224">
        <v>10</v>
      </c>
    </row>
    <row r="1225" ht="12.75">
      <c r="Q1225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Woehleke</dc:creator>
  <cp:keywords/>
  <dc:description/>
  <cp:lastModifiedBy>Donna Jose</cp:lastModifiedBy>
  <dcterms:created xsi:type="dcterms:W3CDTF">2009-02-12T23:40:36Z</dcterms:created>
  <dcterms:modified xsi:type="dcterms:W3CDTF">2011-10-07T18:11:51Z</dcterms:modified>
  <cp:category/>
  <cp:version/>
  <cp:contentType/>
  <cp:contentStatus/>
</cp:coreProperties>
</file>