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5" windowWidth="15450" windowHeight="6420" tabRatio="908" activeTab="0"/>
  </bookViews>
  <sheets>
    <sheet name="Tables 1.8 &amp; 1.8a - PAC" sheetId="1" r:id="rId1"/>
  </sheets>
  <externalReferences>
    <externalReference r:id="rId4"/>
    <externalReference r:id="rId5"/>
  </externalReferences>
  <definedNames>
    <definedName name="_12yrto100">'[2]Lookups'!#REF!</definedName>
    <definedName name="_12yrto60">'[2]Lookups'!#REF!</definedName>
    <definedName name="_3yrto100">'[2]Lookups'!#REF!</definedName>
    <definedName name="_3yrto60">'[2]Lookups'!#REF!</definedName>
    <definedName name="_6yrto100">'[2]Lookups'!#REF!</definedName>
    <definedName name="_6yrto60">'[2]Lookups'!#REF!</definedName>
    <definedName name="_9yrto100">'[2]Lookups'!#REF!</definedName>
    <definedName name="_9yrto60">'[2]Lookups'!#REF!</definedName>
    <definedName name="CAlist">#REF!</definedName>
    <definedName name="EEGAVersion">#REF!</definedName>
    <definedName name="Enf60Never">'[2]Lookups'!#REF!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NAlist">#REF!</definedName>
    <definedName name="_xlnm.Print_Area" localSheetId="0">'Tables 1.8 &amp; 1.8a - PAC'!$A$1:$F$26</definedName>
    <definedName name="StampStatusLocation">#REF!</definedName>
    <definedName name="StampVersionLocation">#REF!</definedName>
    <definedName name="StandaloneMode">#REF!</definedName>
    <definedName name="StartYr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<sst xmlns="http://schemas.openxmlformats.org/spreadsheetml/2006/main" count="24" uniqueCount="17">
  <si>
    <t>Benefit/Cost Ratio</t>
  </si>
  <si>
    <t>Levelized Cost per kWh Saved (cents/kWh)</t>
  </si>
  <si>
    <t>Levilized Cost per therm Saved ($/therm)</t>
  </si>
  <si>
    <t xml:space="preserve">Total Net Benefits </t>
  </si>
  <si>
    <t xml:space="preserve">Total Costs </t>
  </si>
  <si>
    <t>1 - Components and methodologies of the PAC test defined in the Standard Practice Manual.</t>
  </si>
  <si>
    <t>Total Savings (Benefits in $)</t>
  </si>
  <si>
    <t>Total Electric Net Benefits</t>
  </si>
  <si>
    <t>Total Gas Net Benefits</t>
  </si>
  <si>
    <t>Total Net Benefits</t>
  </si>
  <si>
    <t>Note:</t>
  </si>
  <si>
    <t>% Net Benefits</t>
  </si>
  <si>
    <t xml:space="preserve">   Electric</t>
  </si>
  <si>
    <t xml:space="preserve">   Gas</t>
  </si>
  <si>
    <t>Portfolio Cost-Effectiveness - Program Administrator Cost (PAC)</t>
  </si>
  <si>
    <r>
      <t>Table 1.8a - Program Administrator Cost (PAC)</t>
    </r>
    <r>
      <rPr>
        <b/>
        <vertAlign val="superscript"/>
        <sz val="12"/>
        <rFont val="Times New Roman"/>
        <family val="1"/>
      </rPr>
      <t xml:space="preserve">1 - </t>
    </r>
    <r>
      <rPr>
        <b/>
        <sz val="12"/>
        <rFont val="Times New Roman"/>
        <family val="1"/>
      </rPr>
      <t>NET</t>
    </r>
  </si>
  <si>
    <r>
      <t>Table 1.8 - Program Administrator Cost (PAC)</t>
    </r>
    <r>
      <rPr>
        <b/>
        <vertAlign val="superscript"/>
        <sz val="12"/>
        <rFont val="Times New Roman"/>
        <family val="1"/>
      </rPr>
      <t xml:space="preserve">1 - </t>
    </r>
    <r>
      <rPr>
        <b/>
        <sz val="12"/>
        <rFont val="Times New Roman"/>
        <family val="1"/>
      </rPr>
      <t>Gross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</si>
</sst>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  <numFmt numFmtId="167" formatCode="_(&quot;$&quot;* #,##0.0000_);_(&quot;$&quot;* \(#,##0.0000\);_(&quot;$&quot;* &quot;-&quot;??_);_(@_)"/>
    <numFmt numFmtId="168" formatCode="&quot;$&quot;#,##0"/>
    <numFmt numFmtId="169" formatCode="&quot;$&quot;#,##0.0000"/>
    <numFmt numFmtId="170" formatCode="_(* #,##0.0_);_(* \(#,##0.0\);_(* &quot;-&quot;??_);_(@_)"/>
    <numFmt numFmtId="171" formatCode="_(&quot;$&quot;* #,##0.0_);_(&quot;$&quot;* \(#,##0.0\);_(&quot;$&quot;* &quot;-&quot;??_);_(@_)"/>
    <numFmt numFmtId="172" formatCode="_(&quot;$&quot;* #,##0.00000_);_(&quot;$&quot;* \(#,##0.00000\);_(&quot;$&quot;* &quot;-&quot;??_);_(@_)"/>
    <numFmt numFmtId="173" formatCode="_(* #,##0.0000_);_(* \(#,##0.0000\);_(* &quot;-&quot;??_);_(@_)"/>
    <numFmt numFmtId="174" formatCode="_(&quot;$&quot;* #,##0.000_);_(&quot;$&quot;* \(#,##0.000\);_(&quot;$&quot;* &quot;-&quot;??_);_(@_)"/>
    <numFmt numFmtId="175" formatCode="0.0"/>
    <numFmt numFmtId="176" formatCode="_(* #,##0.000_);_(* \(#,##0.000\);_(* &quot;-&quot;???_);_(@_)"/>
    <numFmt numFmtId="177" formatCode="0.0%"/>
    <numFmt numFmtId="178" formatCode="_(* #,##0_);_(* \(#,##0\);_(* &quot;-&quot;???_);_(@_)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.000%"/>
    <numFmt numFmtId="187" formatCode="0.0000%"/>
    <numFmt numFmtId="188" formatCode="0_);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000_);_(* \(#,##0.0000\);_(* &quot;-&quot;????_);_(@_)"/>
    <numFmt numFmtId="194" formatCode="_(* #,##0.000_);_(* \(#,##0.000\);_(* &quot;-&quot;??_);_(@_)"/>
    <numFmt numFmtId="195" formatCode="0.000"/>
    <numFmt numFmtId="196" formatCode="_(* #,##0.00000_);_(* \(#,##0.00000\);_(* &quot;-&quot;??_);_(@_)"/>
    <numFmt numFmtId="197" formatCode="0.00000%"/>
  </numFmts>
  <fonts count="25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1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3" xfId="42" applyFont="1" applyFill="1" applyBorder="1" applyAlignment="1">
      <alignment vertical="top" wrapText="1"/>
    </xf>
    <xf numFmtId="169" fontId="3" fillId="0" borderId="13" xfId="0" applyNumberFormat="1" applyFont="1" applyFill="1" applyBorder="1" applyAlignment="1">
      <alignment vertical="top" wrapText="1"/>
    </xf>
    <xf numFmtId="169" fontId="3" fillId="0" borderId="14" xfId="0" applyNumberFormat="1" applyFont="1" applyFill="1" applyBorder="1" applyAlignment="1">
      <alignment vertical="top" wrapText="1"/>
    </xf>
    <xf numFmtId="169" fontId="3" fillId="0" borderId="0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168" fontId="3" fillId="0" borderId="15" xfId="42" applyNumberFormat="1" applyFont="1" applyFill="1" applyBorder="1" applyAlignment="1">
      <alignment vertical="top" wrapText="1"/>
    </xf>
    <xf numFmtId="168" fontId="3" fillId="0" borderId="13" xfId="42" applyNumberFormat="1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168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68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8" fontId="3" fillId="0" borderId="21" xfId="0" applyNumberFormat="1" applyFont="1" applyBorder="1" applyAlignment="1">
      <alignment/>
    </xf>
    <xf numFmtId="9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9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44" fontId="21" fillId="0" borderId="0" xfId="44" applyFont="1" applyFill="1" applyBorder="1" applyAlignment="1" applyProtection="1">
      <alignment/>
      <protection/>
    </xf>
    <xf numFmtId="44" fontId="21" fillId="0" borderId="0" xfId="59" applyNumberFormat="1" applyFont="1" applyFill="1" applyBorder="1" applyProtection="1">
      <alignment/>
      <protection/>
    </xf>
    <xf numFmtId="0" fontId="4" fillId="0" borderId="0" xfId="0" applyFont="1" applyFill="1" applyAlignment="1">
      <alignment horizontal="left"/>
    </xf>
    <xf numFmtId="172" fontId="21" fillId="0" borderId="0" xfId="44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RAFT_June1Filing_v05_zap04170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313\CEE\DOCUME~1\deandaem\LOCALS~1\Temp\notesE1EF34\Documents%20and%20Settings\Saddam%20Hussain\Local%20Settings\Temp\Temporary%20Directory%201%20for%20March17.zip\CEE%20Tool%20Com%201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313\CEE\Documents%20and%20Settings\weberts\My%20Documents\TSWMISC\2006%20-%202008%20Plan\December%209%20Compliance%20Filing\HMG%20revised%20Total%20C&amp;S%20Savings%20HMG%20-%20Posted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otals-Goals"/>
      <sheetName val="Totals - by IOU"/>
      <sheetName val="Inputs"/>
      <sheetName val="Energy Summary"/>
      <sheetName val="Demand Summary"/>
      <sheetName val="Gas Summary"/>
      <sheetName val="Totals"/>
      <sheetName val="Energy Net Savings"/>
      <sheetName val="Demand Net Savings"/>
      <sheetName val="Gas Net Savings"/>
      <sheetName val="Begin"/>
      <sheetName val="Std 1"/>
      <sheetName val="Std 2"/>
      <sheetName val="Std 3"/>
      <sheetName val="Std 4"/>
      <sheetName val="Std 5"/>
      <sheetName val="Std 6"/>
      <sheetName val="Std 7"/>
      <sheetName val="Std 8"/>
      <sheetName val="Std 9"/>
      <sheetName val="Std 10"/>
      <sheetName val="Std 11"/>
      <sheetName val="Std 12"/>
      <sheetName val="Std 13"/>
      <sheetName val="Std 14"/>
      <sheetName val="Std 15"/>
      <sheetName val="Std 16"/>
      <sheetName val="Std 17"/>
      <sheetName val="Std 18"/>
      <sheetName val="Std 19"/>
      <sheetName val="Std 20"/>
      <sheetName val="Std 21"/>
      <sheetName val="Std B1"/>
      <sheetName val="Std B2"/>
      <sheetName val="Std B3"/>
      <sheetName val="Std B4"/>
      <sheetName val="Std B5"/>
      <sheetName val="Std B6"/>
      <sheetName val="Std B7"/>
      <sheetName val="Std B8"/>
      <sheetName val="Std B9"/>
      <sheetName val="Std B10"/>
      <sheetName val="Std B11"/>
      <sheetName val="Std B12"/>
      <sheetName val="Std B13"/>
      <sheetName val="Std B14"/>
      <sheetName val="End"/>
      <sheetName val="Looku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" customWidth="1"/>
    <col min="2" max="2" width="47.16015625" style="1" customWidth="1"/>
    <col min="3" max="3" width="21.83203125" style="1" customWidth="1"/>
    <col min="4" max="4" width="17.33203125" style="1" customWidth="1"/>
    <col min="5" max="5" width="16.83203125" style="1" customWidth="1"/>
    <col min="6" max="6" width="5.83203125" style="1" customWidth="1"/>
    <col min="7" max="7" width="10.83203125" style="1" customWidth="1"/>
    <col min="8" max="8" width="16.83203125" style="1" customWidth="1"/>
    <col min="9" max="9" width="10.83203125" style="1" customWidth="1"/>
    <col min="10" max="10" width="16.83203125" style="1" customWidth="1"/>
    <col min="11" max="11" width="10.83203125" style="1" customWidth="1"/>
    <col min="12" max="12" width="16.83203125" style="1" customWidth="1"/>
    <col min="13" max="13" width="10.83203125" style="1" customWidth="1"/>
    <col min="14" max="14" width="16.83203125" style="1" customWidth="1"/>
    <col min="15" max="15" width="10.83203125" style="1" customWidth="1"/>
    <col min="16" max="16" width="2.83203125" style="1" customWidth="1"/>
    <col min="17" max="16384" width="9.33203125" style="1" customWidth="1"/>
  </cols>
  <sheetData>
    <row r="2" spans="2:15" s="3" customFormat="1" ht="18.75">
      <c r="B2" s="32" t="s">
        <v>14</v>
      </c>
      <c r="C2" s="32"/>
      <c r="D2" s="32"/>
      <c r="E2" s="32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9" s="3" customFormat="1" ht="15.75">
      <c r="B3" s="2"/>
      <c r="C3" s="4"/>
      <c r="D3" s="7"/>
      <c r="E3" s="4"/>
      <c r="G3" s="6"/>
      <c r="H3" s="6"/>
      <c r="I3" s="6"/>
    </row>
    <row r="4" spans="2:9" s="4" customFormat="1" ht="19.5" thickBot="1">
      <c r="B4" s="30" t="s">
        <v>16</v>
      </c>
      <c r="D4" s="7"/>
      <c r="G4" s="7"/>
      <c r="H4" s="7"/>
      <c r="I4" s="7"/>
    </row>
    <row r="5" spans="2:9" s="3" customFormat="1" ht="15.75">
      <c r="B5" s="9" t="s">
        <v>4</v>
      </c>
      <c r="C5" s="15">
        <v>206813078.36564836</v>
      </c>
      <c r="D5" s="1"/>
      <c r="E5" s="1"/>
      <c r="G5" s="6"/>
      <c r="H5" s="6"/>
      <c r="I5" s="6"/>
    </row>
    <row r="6" spans="2:9" s="3" customFormat="1" ht="15.75">
      <c r="B6" s="5" t="s">
        <v>6</v>
      </c>
      <c r="C6" s="16">
        <v>704284137.3781708</v>
      </c>
      <c r="D6" s="1"/>
      <c r="E6" s="1"/>
      <c r="G6" s="6"/>
      <c r="H6" s="6"/>
      <c r="I6" s="6"/>
    </row>
    <row r="7" spans="2:9" s="3" customFormat="1" ht="15.75">
      <c r="B7" s="5" t="s">
        <v>3</v>
      </c>
      <c r="C7" s="16">
        <f>C6-C5</f>
        <v>497471059.01252246</v>
      </c>
      <c r="D7" s="1"/>
      <c r="E7" s="1"/>
      <c r="G7" s="6"/>
      <c r="H7" s="6"/>
      <c r="I7" s="6"/>
    </row>
    <row r="8" spans="2:9" s="3" customFormat="1" ht="15.75">
      <c r="B8" s="5" t="s">
        <v>0</v>
      </c>
      <c r="C8" s="10">
        <f>C6/C5</f>
        <v>3.4054139271259567</v>
      </c>
      <c r="D8" s="1"/>
      <c r="E8" s="1"/>
      <c r="G8" s="6"/>
      <c r="H8" s="6"/>
      <c r="I8" s="6"/>
    </row>
    <row r="9" spans="2:9" s="3" customFormat="1" ht="15.75">
      <c r="B9" s="5" t="s">
        <v>1</v>
      </c>
      <c r="C9" s="11">
        <v>0.03980333511360133</v>
      </c>
      <c r="D9" s="1"/>
      <c r="E9" s="31"/>
      <c r="G9" s="6"/>
      <c r="H9" s="6"/>
      <c r="I9" s="6"/>
    </row>
    <row r="10" spans="2:9" s="3" customFormat="1" ht="16.5" thickBot="1">
      <c r="B10" s="8" t="s">
        <v>2</v>
      </c>
      <c r="C10" s="12">
        <v>0.39567708154208814</v>
      </c>
      <c r="D10" s="1"/>
      <c r="E10" s="29"/>
      <c r="G10" s="6"/>
      <c r="H10" s="6"/>
      <c r="I10" s="6"/>
    </row>
    <row r="11" spans="2:9" s="3" customFormat="1" ht="15.75">
      <c r="B11" s="3" t="s">
        <v>5</v>
      </c>
      <c r="C11" s="13"/>
      <c r="D11" s="1"/>
      <c r="E11" s="1"/>
      <c r="G11" s="6"/>
      <c r="H11" s="6"/>
      <c r="I11" s="6"/>
    </row>
    <row r="12" spans="3:9" s="3" customFormat="1" ht="15.75">
      <c r="C12" s="13"/>
      <c r="D12" s="1"/>
      <c r="E12" s="1"/>
      <c r="G12" s="6"/>
      <c r="H12" s="6"/>
      <c r="I12" s="6"/>
    </row>
    <row r="13" spans="2:9" s="4" customFormat="1" ht="19.5" thickBot="1">
      <c r="B13" s="30" t="s">
        <v>15</v>
      </c>
      <c r="D13" s="7"/>
      <c r="G13" s="7"/>
      <c r="H13" s="7"/>
      <c r="I13" s="7"/>
    </row>
    <row r="14" spans="2:9" s="3" customFormat="1" ht="15.75">
      <c r="B14" s="9" t="s">
        <v>4</v>
      </c>
      <c r="C14" s="15">
        <v>206813078.36564836</v>
      </c>
      <c r="D14" s="1"/>
      <c r="E14" s="1"/>
      <c r="G14" s="6"/>
      <c r="H14" s="6"/>
      <c r="I14" s="6"/>
    </row>
    <row r="15" spans="2:9" s="3" customFormat="1" ht="15.75">
      <c r="B15" s="5" t="s">
        <v>6</v>
      </c>
      <c r="C15" s="16">
        <v>388167310.4751258</v>
      </c>
      <c r="D15" s="1"/>
      <c r="E15" s="1"/>
      <c r="G15" s="6"/>
      <c r="H15" s="6"/>
      <c r="I15" s="6"/>
    </row>
    <row r="16" spans="2:9" s="3" customFormat="1" ht="15.75">
      <c r="B16" s="5" t="s">
        <v>3</v>
      </c>
      <c r="C16" s="16">
        <f>C15-C14</f>
        <v>181354232.10947743</v>
      </c>
      <c r="D16" s="1"/>
      <c r="E16" s="1"/>
      <c r="G16" s="6"/>
      <c r="H16" s="6"/>
      <c r="I16" s="6"/>
    </row>
    <row r="17" spans="2:9" s="3" customFormat="1" ht="15.75">
      <c r="B17" s="5" t="s">
        <v>0</v>
      </c>
      <c r="C17" s="10">
        <f>C15/C14</f>
        <v>1.876899244199831</v>
      </c>
      <c r="D17" s="1"/>
      <c r="E17" s="1"/>
      <c r="G17" s="6"/>
      <c r="H17" s="6"/>
      <c r="I17" s="6"/>
    </row>
    <row r="18" spans="2:9" s="3" customFormat="1" ht="15.75">
      <c r="B18" s="5" t="s">
        <v>1</v>
      </c>
      <c r="C18" s="11">
        <v>0.07289288282834695</v>
      </c>
      <c r="D18" s="1"/>
      <c r="E18" s="28"/>
      <c r="G18" s="6"/>
      <c r="H18" s="6"/>
      <c r="I18" s="6"/>
    </row>
    <row r="19" spans="2:9" s="3" customFormat="1" ht="16.5" thickBot="1">
      <c r="B19" s="8" t="s">
        <v>2</v>
      </c>
      <c r="C19" s="12">
        <v>0.7011743947787215</v>
      </c>
      <c r="D19" s="1"/>
      <c r="E19" s="29"/>
      <c r="G19" s="6"/>
      <c r="H19" s="6"/>
      <c r="I19" s="6"/>
    </row>
    <row r="20" spans="2:9" s="3" customFormat="1" ht="15.75">
      <c r="B20" s="3" t="s">
        <v>5</v>
      </c>
      <c r="C20" s="13"/>
      <c r="D20" s="1"/>
      <c r="E20" s="1"/>
      <c r="G20" s="6"/>
      <c r="H20" s="6"/>
      <c r="I20" s="6"/>
    </row>
    <row r="21" spans="3:9" s="3" customFormat="1" ht="15.75">
      <c r="C21" s="13"/>
      <c r="D21" s="1"/>
      <c r="E21" s="1"/>
      <c r="G21" s="6"/>
      <c r="H21" s="6"/>
      <c r="I21" s="6"/>
    </row>
    <row r="22" spans="2:4" ht="16.5" thickBot="1">
      <c r="B22" s="1" t="s">
        <v>10</v>
      </c>
      <c r="D22" s="17" t="s">
        <v>11</v>
      </c>
    </row>
    <row r="23" spans="2:5" ht="15.75">
      <c r="B23" s="9" t="s">
        <v>7</v>
      </c>
      <c r="C23" s="23">
        <v>353043331.2752335</v>
      </c>
      <c r="D23" s="24">
        <f>C23/C25</f>
        <v>0.9025418849841117</v>
      </c>
      <c r="E23" s="25" t="s">
        <v>12</v>
      </c>
    </row>
    <row r="24" spans="2:5" ht="15.75">
      <c r="B24" s="19" t="s">
        <v>8</v>
      </c>
      <c r="C24" s="18">
        <v>38122261.31269218</v>
      </c>
      <c r="D24" s="26">
        <f>C24/C25</f>
        <v>0.09745811501588834</v>
      </c>
      <c r="E24" s="27" t="s">
        <v>13</v>
      </c>
    </row>
    <row r="25" spans="2:5" ht="16.5" thickBot="1">
      <c r="B25" s="8" t="s">
        <v>9</v>
      </c>
      <c r="C25" s="20">
        <f>SUM(C23:C24)</f>
        <v>391165592.5879257</v>
      </c>
      <c r="D25" s="21"/>
      <c r="E25" s="22"/>
    </row>
  </sheetData>
  <sheetProtection/>
  <mergeCells count="1">
    <mergeCell ref="B2:E2"/>
  </mergeCells>
  <printOptions horizontalCentered="1"/>
  <pageMargins left="0.25" right="0.25" top="0.5" bottom="0.5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Drew</dc:creator>
  <cp:keywords/>
  <dc:description/>
  <cp:lastModifiedBy>Sickels, Andrew</cp:lastModifiedBy>
  <cp:lastPrinted>2009-11-18T23:09:32Z</cp:lastPrinted>
  <dcterms:created xsi:type="dcterms:W3CDTF">2005-03-21T19:12:17Z</dcterms:created>
  <dcterms:modified xsi:type="dcterms:W3CDTF">2012-09-04T21:29:02Z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