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6396" windowWidth="28836" windowHeight="6456"/>
  </bookViews>
  <sheets>
    <sheet name="BK-1" sheetId="1" r:id="rId1"/>
    <sheet name="BK-2" sheetId="2" r:id="rId2"/>
  </sheets>
  <externalReferences>
    <externalReference r:id="rId3"/>
  </externalReferences>
  <definedNames>
    <definedName name="_xlnm.Print_Area" localSheetId="0">'BK-1'!$A$2:$I$25</definedName>
  </definedNames>
  <calcPr calcId="145621"/>
</workbook>
</file>

<file path=xl/calcChain.xml><?xml version="1.0" encoding="utf-8"?>
<calcChain xmlns="http://schemas.openxmlformats.org/spreadsheetml/2006/main">
  <c r="H37" i="2" l="1"/>
  <c r="E18" i="2"/>
  <c r="E16" i="2"/>
  <c r="E14" i="2"/>
  <c r="E12" i="2"/>
  <c r="E12" i="1"/>
  <c r="E18" i="1" l="1"/>
  <c r="E41" i="2"/>
  <c r="J33" i="2"/>
  <c r="J34" i="2"/>
  <c r="J35" i="2"/>
  <c r="J36" i="2"/>
  <c r="A33" i="2"/>
  <c r="A34" i="2"/>
  <c r="A35" i="2"/>
  <c r="I18" i="1"/>
  <c r="A18" i="1"/>
  <c r="C4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I11" i="1"/>
  <c r="I12" i="1"/>
  <c r="I13" i="1"/>
  <c r="I14" i="1"/>
  <c r="I15" i="1"/>
  <c r="I16" i="1"/>
  <c r="A11" i="1"/>
  <c r="A12" i="1"/>
  <c r="A13" i="1"/>
  <c r="A14" i="1"/>
  <c r="A15" i="1"/>
  <c r="A16" i="1"/>
  <c r="I17" i="1"/>
  <c r="A17" i="1"/>
  <c r="A32" i="2"/>
  <c r="J32" i="2"/>
  <c r="J37" i="2"/>
  <c r="J38" i="2"/>
  <c r="J39" i="2"/>
  <c r="J40" i="2"/>
  <c r="J41" i="2"/>
  <c r="J42" i="2"/>
  <c r="J43" i="2"/>
  <c r="A36" i="2"/>
  <c r="A37" i="2"/>
  <c r="A38" i="2"/>
  <c r="A39" i="2"/>
  <c r="A40" i="2"/>
  <c r="A41" i="2"/>
  <c r="A42" i="2"/>
  <c r="A43" i="2"/>
  <c r="H43" i="2" l="1"/>
  <c r="E20" i="2"/>
  <c r="E24" i="2" s="1"/>
  <c r="E26" i="2" l="1"/>
  <c r="E32" i="2" s="1"/>
  <c r="G37" i="2" l="1"/>
  <c r="G43" i="2" l="1"/>
  <c r="E37" i="2"/>
  <c r="E43" i="2" s="1"/>
</calcChain>
</file>

<file path=xl/sharedStrings.xml><?xml version="1.0" encoding="utf-8"?>
<sst xmlns="http://schemas.openxmlformats.org/spreadsheetml/2006/main" count="70" uniqueCount="58">
  <si>
    <t>San Diego Gas &amp; Electric Company</t>
  </si>
  <si>
    <t>($1,000)</t>
  </si>
  <si>
    <t>Line</t>
  </si>
  <si>
    <t>No.</t>
  </si>
  <si>
    <t xml:space="preserve"> </t>
  </si>
  <si>
    <t>Amounts</t>
  </si>
  <si>
    <t>Reference</t>
  </si>
  <si>
    <t>Total</t>
  </si>
  <si>
    <t>(b)</t>
  </si>
  <si>
    <t>(c)</t>
  </si>
  <si>
    <t>High Voltage</t>
  </si>
  <si>
    <t>Low Voltage</t>
  </si>
  <si>
    <t>Statement BK-1; Page 6 of 6; Line 32</t>
  </si>
  <si>
    <t>Statement BK-2; Page 2 of 2; Line 33</t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</si>
  <si>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</si>
  <si>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t>Statement BK-2; Page 1 of 2; Line 14</t>
  </si>
  <si>
    <t>Wholesale True-Up Adjustment</t>
  </si>
  <si>
    <t>Statement BK-2; Page 1 of 2; Line 16</t>
  </si>
  <si>
    <t>Statement BK-2; Page 1 of 2; Line 18</t>
  </si>
  <si>
    <t>Forecast Period Capital Additions Revenue Requirements</t>
  </si>
  <si>
    <t>Statement BK-2; Page 1 of 2; Line 22</t>
  </si>
  <si>
    <t>Sum Lines 3; 5; 7; and 9</t>
  </si>
  <si>
    <t>Sum Lines 11 and 15</t>
  </si>
  <si>
    <t xml:space="preserve">      Sub-Total Wholesale BTRR Excluding Franchise Fees</t>
  </si>
  <si>
    <t>B. Other Retail BTRR Adjustments:</t>
  </si>
  <si>
    <r>
      <t xml:space="preserve">C. 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  </t>
    </r>
    <r>
      <rPr>
        <b/>
        <u/>
        <vertAlign val="superscript"/>
        <sz val="12"/>
        <rFont val="Times New Roman"/>
        <family val="1"/>
      </rPr>
      <t>1</t>
    </r>
  </si>
  <si>
    <t>C. Other Wholesale BTRR Adjustments:</t>
  </si>
  <si>
    <r>
      <t xml:space="preserve">D. Total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 </t>
    </r>
    <r>
      <rPr>
        <b/>
        <u/>
        <vertAlign val="superscript"/>
        <sz val="12"/>
        <rFont val="Times New Roman"/>
        <family val="1"/>
      </rPr>
      <t>1</t>
    </r>
  </si>
  <si>
    <t>This sheet is not part of the TO4 Formula Excel Spreadsheet Model and was created solely to provide a summary of all the TO4 Retail Base Transmission</t>
  </si>
  <si>
    <t>For the Rate Effective Period January 1, 2017 - December 31, 2017</t>
  </si>
  <si>
    <r>
      <t xml:space="preserve">A. Total TO4 Cycle 4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</si>
  <si>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TO4 Cycle 4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With FF&amp;U</t>
    </r>
  </si>
  <si>
    <r>
      <t xml:space="preserve">A. Total TO4 Cycle 4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Excluding Franchise Fees (FF):</t>
    </r>
  </si>
  <si>
    <r>
      <t xml:space="preserve">B. Total TO4 Cycle 4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(FF):</t>
    </r>
  </si>
  <si>
    <r>
      <t xml:space="preserve">      Sub-Total TO4 Cycle 4 End of Prior Year Revenues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With FF</t>
    </r>
  </si>
  <si>
    <r>
      <t xml:space="preserve">Total TO4 Cycle 4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) With Franchise Fees </t>
    </r>
  </si>
  <si>
    <t>Error Correction Adj. on TO4 Cycle 3 A&amp;G Exp With FF&amp;U</t>
  </si>
  <si>
    <t>Sum Lines 3 + Line 7</t>
  </si>
  <si>
    <t>Vol. 2; TO4 Cycle 3 A&amp;G Exp. Correction WPs; Part I; Page 1; Line 24</t>
  </si>
  <si>
    <t>adjustment on the TO4 Cycle 3 applicable to A&amp;G expense.</t>
  </si>
  <si>
    <t>Revenue Requirement components including items that were not contemplated by the TO4 Formula Excel Spreadsheet Model, namely an Error Correction</t>
  </si>
  <si>
    <t>Error Correction Adj. on TO4 Cycle 3 A&amp;G Exp With Franchise Fees</t>
  </si>
  <si>
    <t>Sum Lines 17 + Line 21</t>
  </si>
  <si>
    <t>including items that were not contemplated by the TO4 Formula Excel Spreadsheet Model, namely an Error Correction adjustment on the TO4 Cycle 3 applicable to A&amp;G expense.</t>
  </si>
  <si>
    <t>Vol. 2; TO4 Cycle 3 A&amp;G Exp. Correction WPs; Part II; Page 1; Lines 26 &amp; 29</t>
  </si>
  <si>
    <r>
      <t xml:space="preserve">E. Total TO4 Cycle 4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>) With Franchise Fees:</t>
    </r>
  </si>
  <si>
    <t>F. Other Wholesale BTRR Adjustments:</t>
  </si>
  <si>
    <t>Vol. 2; TO4 Cycle 3 A&amp;G Exp. Correction WPs; Part II; Page 1; Line 22</t>
  </si>
  <si>
    <t>Line 28 + Line 32</t>
  </si>
  <si>
    <r>
      <t xml:space="preserve">G.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 </t>
    </r>
    <r>
      <rPr>
        <b/>
        <u/>
        <vertAlign val="superscript"/>
        <sz val="12"/>
        <rFont val="Times New Roman"/>
        <family val="1"/>
      </rPr>
      <t>1</t>
    </r>
  </si>
  <si>
    <t>(a) = (b) + (c)</t>
  </si>
  <si>
    <t>Statement BK-1 Total Annual BTRR Including Other Adjustments</t>
  </si>
  <si>
    <r>
      <t xml:space="preserve">Statement BK-2 Total Annual BTRR </t>
    </r>
    <r>
      <rPr>
        <b/>
        <vertAlign val="subscript"/>
        <sz val="12"/>
        <rFont val="Times New Roman"/>
        <family val="1"/>
      </rPr>
      <t>(CAISO)</t>
    </r>
    <r>
      <rPr>
        <b/>
        <sz val="12"/>
        <rFont val="Times New Roman"/>
        <family val="1"/>
      </rPr>
      <t xml:space="preserve"> Including Other Adjustments</t>
    </r>
  </si>
  <si>
    <t>This sheet is not part of the TO4 Formula Excel Spreadsheet Model and was created solely to provide a summary of all the TO4 Wholesale Base Transmission Revenue Requirement components</t>
  </si>
  <si>
    <r>
      <t xml:space="preserve">Wholesale Interest True-Up Adjustment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</si>
  <si>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This amount represents the Interest True-Up Adjustment on the previous cycle True-Up Adjustment under-collection/(over-collection) balance.</t>
  </si>
  <si>
    <r>
      <t xml:space="preserve">Franchise Fees @ </t>
    </r>
    <r>
      <rPr>
        <sz val="12"/>
        <color rgb="FF00B050"/>
        <rFont val="Times New Roman"/>
        <family val="1"/>
      </rPr>
      <t>1.0277%</t>
    </r>
  </si>
  <si>
    <t>Line 11 x 1.0277%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</si>
</sst>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b/>
      <vertAlign val="subscript"/>
      <sz val="12"/>
      <name val="Times New Roman"/>
      <family val="1"/>
    </font>
    <font>
      <sz val="12"/>
      <name val="Arial"/>
      <family val="2"/>
    </font>
    <font>
      <sz val="12"/>
      <color indexed="12"/>
      <name val="Times New Roman"/>
      <family val="1"/>
    </font>
    <font>
      <b/>
      <u/>
      <sz val="12"/>
      <name val="Times New Roman"/>
      <family val="1"/>
    </font>
    <font>
      <b/>
      <u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</font>
    <font>
      <b/>
      <sz val="12"/>
      <color rgb="FFFF0000"/>
      <name val="Calibri"/>
      <family val="2"/>
      <scheme val="minor"/>
    </font>
    <font>
      <sz val="12"/>
      <color rgb="FF00B050"/>
      <name val="Times New Roman"/>
      <family val="1"/>
    </font>
    <font>
      <b/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/>
    <xf numFmtId="164" fontId="2" fillId="0" borderId="0" xfId="0" applyNumberFormat="1" applyFont="1" applyFill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5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5" fontId="2" fillId="0" borderId="0" xfId="0" quotePrefix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6" fontId="2" fillId="0" borderId="0" xfId="1" applyNumberFormat="1" applyFont="1" applyFill="1" applyBorder="1"/>
    <xf numFmtId="0" fontId="8" fillId="0" borderId="0" xfId="0" applyFont="1"/>
    <xf numFmtId="166" fontId="2" fillId="0" borderId="0" xfId="1" applyNumberFormat="1" applyFont="1" applyFill="1" applyBorder="1" applyAlignment="1" applyProtection="1">
      <alignment horizontal="right"/>
    </xf>
    <xf numFmtId="0" fontId="6" fillId="0" borderId="0" xfId="3" applyFont="1"/>
    <xf numFmtId="0" fontId="8" fillId="0" borderId="0" xfId="3" applyFont="1" applyFill="1" applyAlignment="1"/>
    <xf numFmtId="3" fontId="2" fillId="0" borderId="0" xfId="3" applyNumberFormat="1" applyFont="1" applyFill="1" applyBorder="1"/>
    <xf numFmtId="165" fontId="2" fillId="0" borderId="0" xfId="4" applyNumberFormat="1" applyFont="1" applyFill="1" applyBorder="1" applyAlignment="1" applyProtection="1">
      <alignment horizontal="right"/>
    </xf>
    <xf numFmtId="0" fontId="2" fillId="0" borderId="0" xfId="3" applyFont="1"/>
    <xf numFmtId="0" fontId="2" fillId="0" borderId="0" xfId="3" applyFont="1" applyAlignment="1">
      <alignment horizontal="center"/>
    </xf>
    <xf numFmtId="0" fontId="2" fillId="0" borderId="0" xfId="3" applyFont="1" applyFill="1" applyAlignment="1">
      <alignment horizontal="center"/>
    </xf>
    <xf numFmtId="3" fontId="3" fillId="0" borderId="0" xfId="3" applyNumberFormat="1" applyFont="1" applyFill="1"/>
    <xf numFmtId="0" fontId="2" fillId="0" borderId="0" xfId="3" applyFont="1" applyFill="1" applyBorder="1" applyAlignment="1" applyProtection="1">
      <alignment horizontal="left"/>
    </xf>
    <xf numFmtId="0" fontId="2" fillId="0" borderId="0" xfId="3" applyFont="1" applyFill="1"/>
    <xf numFmtId="0" fontId="2" fillId="0" borderId="0" xfId="3" quotePrefix="1" applyFont="1" applyAlignment="1">
      <alignment horizontal="center"/>
    </xf>
    <xf numFmtId="0" fontId="2" fillId="0" borderId="1" xfId="3" applyFont="1" applyBorder="1" applyAlignment="1">
      <alignment horizontal="center"/>
    </xf>
    <xf numFmtId="0" fontId="8" fillId="0" borderId="0" xfId="3" applyFont="1"/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Fill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14" fillId="0" borderId="0" xfId="0" applyFont="1"/>
    <xf numFmtId="0" fontId="8" fillId="0" borderId="0" xfId="0" applyFont="1" applyFill="1"/>
    <xf numFmtId="0" fontId="14" fillId="0" borderId="0" xfId="0" applyFont="1" applyAlignment="1">
      <alignment vertical="top"/>
    </xf>
    <xf numFmtId="0" fontId="6" fillId="0" borderId="0" xfId="0" applyFont="1" applyAlignment="1"/>
    <xf numFmtId="0" fontId="12" fillId="0" borderId="0" xfId="0" applyFont="1" applyAlignment="1">
      <alignment horizontal="center"/>
    </xf>
    <xf numFmtId="166" fontId="2" fillId="0" borderId="0" xfId="1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2" fillId="0" borderId="0" xfId="3" applyFont="1" applyFill="1" applyAlignment="1">
      <alignment horizontal="left"/>
    </xf>
    <xf numFmtId="0" fontId="6" fillId="0" borderId="0" xfId="0" applyFont="1" applyFill="1" applyAlignment="1"/>
    <xf numFmtId="0" fontId="15" fillId="0" borderId="0" xfId="0" applyFont="1" applyAlignment="1">
      <alignment horizontal="center"/>
    </xf>
    <xf numFmtId="165" fontId="2" fillId="0" borderId="1" xfId="2" applyNumberFormat="1" applyFont="1" applyFill="1" applyBorder="1" applyAlignment="1" applyProtection="1">
      <alignment horizontal="right"/>
    </xf>
    <xf numFmtId="165" fontId="2" fillId="0" borderId="1" xfId="2" applyNumberFormat="1" applyFont="1" applyFill="1" applyBorder="1" applyAlignment="1">
      <alignment horizontal="right"/>
    </xf>
    <xf numFmtId="165" fontId="2" fillId="0" borderId="2" xfId="2" applyNumberFormat="1" applyFont="1" applyFill="1" applyBorder="1" applyAlignment="1" applyProtection="1">
      <alignment horizontal="right"/>
    </xf>
    <xf numFmtId="0" fontId="17" fillId="0" borderId="0" xfId="0" applyFont="1" applyFill="1" applyAlignment="1">
      <alignment horizontal="center"/>
    </xf>
    <xf numFmtId="165" fontId="2" fillId="0" borderId="2" xfId="4" applyNumberFormat="1" applyFont="1" applyFill="1" applyBorder="1" applyAlignment="1">
      <alignment horizontal="right"/>
    </xf>
    <xf numFmtId="165" fontId="16" fillId="2" borderId="3" xfId="2" applyNumberFormat="1" applyFont="1" applyFill="1" applyBorder="1"/>
    <xf numFmtId="165" fontId="2" fillId="2" borderId="3" xfId="2" applyNumberFormat="1" applyFont="1" applyFill="1" applyBorder="1" applyAlignment="1">
      <alignment horizontal="left"/>
    </xf>
    <xf numFmtId="165" fontId="2" fillId="2" borderId="1" xfId="2" applyNumberFormat="1" applyFont="1" applyFill="1" applyBorder="1" applyAlignment="1">
      <alignment horizontal="right"/>
    </xf>
    <xf numFmtId="165" fontId="2" fillId="2" borderId="0" xfId="2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2" fillId="3" borderId="1" xfId="1" applyNumberFormat="1" applyFont="1" applyFill="1" applyBorder="1" applyAlignment="1">
      <alignment vertical="top"/>
    </xf>
    <xf numFmtId="0" fontId="2" fillId="0" borderId="0" xfId="3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4" fillId="0" borderId="0" xfId="0" applyFont="1" applyAlignment="1">
      <alignment vertical="top" wrapText="1"/>
    </xf>
    <xf numFmtId="0" fontId="6" fillId="0" borderId="0" xfId="3" applyFont="1" applyAlignment="1">
      <alignment horizontal="center"/>
    </xf>
    <xf numFmtId="0" fontId="2" fillId="0" borderId="0" xfId="3" applyFont="1" applyAlignment="1">
      <alignment horizontal="left" vertical="top" wrapText="1"/>
    </xf>
    <xf numFmtId="6" fontId="2" fillId="0" borderId="0" xfId="3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2" fillId="2" borderId="1" xfId="1" applyNumberFormat="1" applyFont="1" applyFill="1" applyBorder="1" applyAlignment="1">
      <alignment vertical="top"/>
    </xf>
    <xf numFmtId="166" fontId="2" fillId="3" borderId="1" xfId="1" applyNumberFormat="1" applyFont="1" applyFill="1" applyBorder="1" applyAlignment="1">
      <alignment horizontal="left" vertical="top"/>
    </xf>
    <xf numFmtId="0" fontId="2" fillId="0" borderId="0" xfId="3" applyFont="1" applyAlignment="1">
      <alignment horizontal="left" wrapText="1"/>
    </xf>
    <xf numFmtId="0" fontId="18" fillId="0" borderId="0" xfId="0" applyFont="1"/>
    <xf numFmtId="0" fontId="16" fillId="0" borderId="0" xfId="0" applyFont="1" applyFill="1"/>
    <xf numFmtId="0" fontId="14" fillId="0" borderId="0" xfId="0" applyFont="1" applyFill="1"/>
    <xf numFmtId="0" fontId="2" fillId="0" borderId="0" xfId="0" applyFont="1" applyBorder="1" applyAlignment="1">
      <alignment horizontal="left" vertical="top"/>
    </xf>
    <xf numFmtId="166" fontId="2" fillId="3" borderId="1" xfId="1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5" fontId="2" fillId="0" borderId="0" xfId="0" applyNumberFormat="1" applyFont="1" applyFill="1" applyBorder="1" applyAlignment="1" applyProtection="1">
      <alignment horizontal="center"/>
    </xf>
    <xf numFmtId="0" fontId="0" fillId="0" borderId="0" xfId="0" applyBorder="1" applyAlignment="1"/>
    <xf numFmtId="0" fontId="14" fillId="0" borderId="4" xfId="0" applyFont="1" applyBorder="1"/>
    <xf numFmtId="166" fontId="2" fillId="2" borderId="1" xfId="1" applyNumberFormat="1" applyFont="1" applyFill="1" applyBorder="1" applyAlignment="1" applyProtection="1">
      <alignment horizontal="right"/>
    </xf>
    <xf numFmtId="0" fontId="20" fillId="0" borderId="0" xfId="0" quotePrefix="1" applyFont="1" applyFill="1" applyAlignment="1">
      <alignment horizontal="center"/>
    </xf>
    <xf numFmtId="0" fontId="2" fillId="0" borderId="0" xfId="3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Alignment="1"/>
    <xf numFmtId="0" fontId="3" fillId="3" borderId="0" xfId="0" applyFont="1" applyFill="1" applyAlignment="1">
      <alignment horizontal="center"/>
    </xf>
    <xf numFmtId="0" fontId="6" fillId="3" borderId="0" xfId="0" applyFont="1" applyFill="1" applyAlignment="1"/>
    <xf numFmtId="0" fontId="3" fillId="0" borderId="0" xfId="0" quotePrefix="1" applyFont="1" applyFill="1" applyAlignment="1">
      <alignment horizontal="center"/>
    </xf>
    <xf numFmtId="0" fontId="2" fillId="0" borderId="0" xfId="3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/>
    <xf numFmtId="0" fontId="0" fillId="2" borderId="0" xfId="0" applyFill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/>
  </cellXfs>
  <cellStyles count="7">
    <cellStyle name="Comma" xfId="1" builtinId="3"/>
    <cellStyle name="Comma 2" xfId="5"/>
    <cellStyle name="Currency" xfId="2" builtinId="4"/>
    <cellStyle name="Currency 2" xfId="4"/>
    <cellStyle name="Normal" xfId="0" builtinId="0"/>
    <cellStyle name="Normal 2" xfId="3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4%20Formula%20Rate%20Cycle%204%20-%20December%201,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-1-Retail TRR"/>
      <sheetName val="BK-2 ISO TRR"/>
      <sheetName val="Cost Statements"/>
      <sheetName val="Statement AD-WP"/>
      <sheetName val="Statement AE-WP"/>
      <sheetName val="Statement AF-WP"/>
      <sheetName val="Statement AG-WP"/>
      <sheetName val="Statement AH-WP"/>
      <sheetName val="Statement AI-WP"/>
      <sheetName val="Statement AJ-WP"/>
      <sheetName val="2015 Transmission Depn Rates"/>
      <sheetName val="2015 Intangible Amort Period"/>
      <sheetName val="2015 Gen Depn Rates"/>
      <sheetName val="2015 Common Depn Rates"/>
      <sheetName val="Statement AK-WP"/>
      <sheetName val="Statement AL-WP"/>
      <sheetName val="Statement AM-WP"/>
      <sheetName val="Statement AQ-WP"/>
      <sheetName val="Statement AR-WP"/>
      <sheetName val="Statement AU-WP"/>
      <sheetName val="Statement AV-WP"/>
      <sheetName val="Forecast Plant Adds HV-LV Split"/>
      <sheetName val="Retail TU Adj"/>
      <sheetName val="Retail Int TU-1"/>
      <sheetName val="Retail Int TU-2"/>
      <sheetName val="Wholesale TU Adj"/>
      <sheetName val="Wholesale Int TU-1"/>
      <sheetName val="Wholesale Int TU-2"/>
    </sheetNames>
    <sheetDataSet>
      <sheetData sheetId="0">
        <row r="297">
          <cell r="G297">
            <v>785681.19079658028</v>
          </cell>
        </row>
      </sheetData>
      <sheetData sheetId="1">
        <row r="23">
          <cell r="E23">
            <v>662362.23051590007</v>
          </cell>
        </row>
        <row r="25">
          <cell r="E25">
            <v>-47247.098702036179</v>
          </cell>
        </row>
        <row r="27">
          <cell r="E27">
            <v>5658.2849999999999</v>
          </cell>
        </row>
        <row r="31">
          <cell r="E31">
            <v>73185</v>
          </cell>
        </row>
        <row r="84">
          <cell r="G84">
            <v>443672</v>
          </cell>
          <cell r="H84">
            <v>257418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"/>
  <sheetViews>
    <sheetView tabSelected="1" zoomScale="80" zoomScaleNormal="80" workbookViewId="0"/>
  </sheetViews>
  <sheetFormatPr defaultColWidth="8.6640625" defaultRowHeight="15.6" x14ac:dyDescent="0.3"/>
  <cols>
    <col min="1" max="1" width="6.33203125" style="40" bestFit="1" customWidth="1"/>
    <col min="2" max="2" width="1.88671875" style="40" bestFit="1" customWidth="1"/>
    <col min="3" max="3" width="70.5546875" style="40" customWidth="1"/>
    <col min="4" max="4" width="1.5546875" style="40" customWidth="1"/>
    <col min="5" max="5" width="15.5546875" style="40" customWidth="1"/>
    <col min="6" max="6" width="1.5546875" style="40" customWidth="1"/>
    <col min="7" max="7" width="50.5546875" style="40" customWidth="1"/>
    <col min="8" max="8" width="1.5546875" style="40" customWidth="1"/>
    <col min="9" max="9" width="6.33203125" style="40" bestFit="1" customWidth="1"/>
    <col min="10" max="16384" width="8.6640625" style="40"/>
  </cols>
  <sheetData>
    <row r="2" spans="1:11" x14ac:dyDescent="0.3">
      <c r="A2" s="1"/>
      <c r="B2" s="2"/>
      <c r="C2" s="86" t="s">
        <v>0</v>
      </c>
      <c r="D2" s="87"/>
      <c r="E2" s="87"/>
      <c r="F2" s="87"/>
      <c r="G2" s="87"/>
      <c r="H2" s="35"/>
      <c r="I2" s="1"/>
    </row>
    <row r="3" spans="1:11" ht="15.75" x14ac:dyDescent="0.25">
      <c r="A3" s="1"/>
      <c r="B3" s="2"/>
      <c r="C3" s="86" t="s">
        <v>51</v>
      </c>
      <c r="D3" s="87"/>
      <c r="E3" s="87"/>
      <c r="F3" s="87"/>
      <c r="G3" s="87"/>
      <c r="H3" s="35"/>
      <c r="I3" s="3"/>
    </row>
    <row r="4" spans="1:11" ht="15.75" x14ac:dyDescent="0.25">
      <c r="A4" s="1"/>
      <c r="B4" s="2"/>
      <c r="C4" s="88" t="s">
        <v>29</v>
      </c>
      <c r="D4" s="89"/>
      <c r="E4" s="89"/>
      <c r="F4" s="89"/>
      <c r="G4" s="89"/>
      <c r="H4" s="49"/>
      <c r="I4" s="1"/>
    </row>
    <row r="5" spans="1:11" ht="15.75" x14ac:dyDescent="0.25">
      <c r="A5" s="4"/>
      <c r="B5" s="2"/>
      <c r="C5" s="90" t="s">
        <v>1</v>
      </c>
      <c r="D5" s="87"/>
      <c r="E5" s="87"/>
      <c r="F5" s="87"/>
      <c r="G5" s="87"/>
      <c r="H5" s="35"/>
      <c r="I5" s="4"/>
    </row>
    <row r="6" spans="1:11" x14ac:dyDescent="0.35">
      <c r="A6" s="4"/>
      <c r="B6" s="2"/>
      <c r="C6" s="5"/>
      <c r="D6" s="36"/>
      <c r="E6" s="36"/>
      <c r="F6" s="36"/>
      <c r="G6" s="36"/>
      <c r="H6" s="36"/>
      <c r="I6" s="4"/>
    </row>
    <row r="7" spans="1:11" ht="15.75" x14ac:dyDescent="0.25">
      <c r="A7" s="4" t="s">
        <v>2</v>
      </c>
      <c r="B7" s="6"/>
      <c r="C7" s="7"/>
      <c r="D7" s="7"/>
      <c r="E7" s="8"/>
      <c r="F7" s="2"/>
      <c r="G7" s="3"/>
      <c r="H7" s="3"/>
      <c r="I7" s="4" t="s">
        <v>2</v>
      </c>
    </row>
    <row r="8" spans="1:11" ht="15.75" x14ac:dyDescent="0.25">
      <c r="A8" s="9" t="s">
        <v>3</v>
      </c>
      <c r="B8" s="10"/>
      <c r="C8" s="11" t="s">
        <v>4</v>
      </c>
      <c r="D8" s="10"/>
      <c r="E8" s="12" t="s">
        <v>5</v>
      </c>
      <c r="F8" s="2"/>
      <c r="G8" s="13" t="s">
        <v>6</v>
      </c>
      <c r="H8" s="18"/>
      <c r="I8" s="9" t="s">
        <v>3</v>
      </c>
    </row>
    <row r="9" spans="1:11" ht="15.75" x14ac:dyDescent="0.25">
      <c r="A9" s="4"/>
      <c r="B9" s="2"/>
      <c r="C9" s="2"/>
      <c r="D9" s="2"/>
      <c r="E9" s="14"/>
      <c r="F9" s="2"/>
      <c r="G9" s="15"/>
      <c r="H9" s="15"/>
      <c r="I9" s="4"/>
    </row>
    <row r="10" spans="1:11" ht="17.25" x14ac:dyDescent="0.3">
      <c r="A10" s="1">
        <v>1</v>
      </c>
      <c r="B10" s="2"/>
      <c r="C10" s="41" t="s">
        <v>30</v>
      </c>
      <c r="D10" s="2"/>
      <c r="E10" s="10"/>
      <c r="F10" s="2"/>
      <c r="G10" s="3"/>
      <c r="H10" s="3"/>
      <c r="I10" s="1">
        <v>1</v>
      </c>
    </row>
    <row r="11" spans="1:11" ht="15.75" x14ac:dyDescent="0.25">
      <c r="A11" s="1">
        <f t="shared" ref="A11:A18" si="0">+A10+1</f>
        <v>2</v>
      </c>
      <c r="B11" s="2"/>
      <c r="C11" s="2"/>
      <c r="D11" s="2"/>
      <c r="E11" s="10"/>
      <c r="F11" s="2"/>
      <c r="G11" s="3"/>
      <c r="H11" s="3"/>
      <c r="I11" s="1">
        <f t="shared" ref="I11:I18" si="1">+I10+1</f>
        <v>2</v>
      </c>
    </row>
    <row r="12" spans="1:11" ht="17.399999999999999" x14ac:dyDescent="0.45">
      <c r="A12" s="1">
        <f t="shared" si="0"/>
        <v>3</v>
      </c>
      <c r="B12" s="2"/>
      <c r="C12" s="16" t="s">
        <v>31</v>
      </c>
      <c r="D12" s="2"/>
      <c r="E12" s="58">
        <f>'[1]BK-1-Retail TRR'!$G$297</f>
        <v>785681.19079658028</v>
      </c>
      <c r="F12" s="44"/>
      <c r="G12" s="69" t="s">
        <v>12</v>
      </c>
      <c r="H12" s="3"/>
      <c r="I12" s="1">
        <f t="shared" si="1"/>
        <v>3</v>
      </c>
      <c r="K12" s="73"/>
    </row>
    <row r="13" spans="1:11" ht="15.75" x14ac:dyDescent="0.25">
      <c r="A13" s="1">
        <f t="shared" si="0"/>
        <v>4</v>
      </c>
      <c r="B13" s="2"/>
      <c r="C13" s="2"/>
      <c r="D13" s="2"/>
      <c r="E13" s="10"/>
      <c r="F13" s="2"/>
      <c r="G13" s="3"/>
      <c r="H13" s="3"/>
      <c r="I13" s="1">
        <f t="shared" si="1"/>
        <v>4</v>
      </c>
    </row>
    <row r="14" spans="1:11" ht="15.75" x14ac:dyDescent="0.25">
      <c r="A14" s="1">
        <f t="shared" si="0"/>
        <v>5</v>
      </c>
      <c r="B14" s="2"/>
      <c r="C14" s="20" t="s">
        <v>24</v>
      </c>
      <c r="D14" s="2"/>
      <c r="E14" s="10"/>
      <c r="F14" s="2"/>
      <c r="G14" s="3"/>
      <c r="H14" s="3"/>
      <c r="I14" s="1">
        <f t="shared" si="1"/>
        <v>5</v>
      </c>
    </row>
    <row r="15" spans="1:11" x14ac:dyDescent="0.35">
      <c r="A15" s="1">
        <f t="shared" si="0"/>
        <v>6</v>
      </c>
      <c r="B15" s="2"/>
      <c r="C15" s="2"/>
      <c r="D15" s="2"/>
      <c r="E15" s="10"/>
      <c r="F15" s="2"/>
      <c r="G15" s="3"/>
      <c r="H15" s="3"/>
      <c r="I15" s="1">
        <f t="shared" si="1"/>
        <v>6</v>
      </c>
    </row>
    <row r="16" spans="1:11" s="79" customFormat="1" ht="39" customHeight="1" x14ac:dyDescent="0.35">
      <c r="A16" s="37">
        <f t="shared" si="0"/>
        <v>7</v>
      </c>
      <c r="B16" s="39"/>
      <c r="C16" s="76" t="s">
        <v>36</v>
      </c>
      <c r="D16" s="39"/>
      <c r="E16" s="77">
        <v>-419</v>
      </c>
      <c r="F16" s="47"/>
      <c r="G16" s="78" t="s">
        <v>38</v>
      </c>
      <c r="H16" s="39"/>
      <c r="I16" s="37">
        <f t="shared" si="1"/>
        <v>7</v>
      </c>
    </row>
    <row r="17" spans="1:9" x14ac:dyDescent="0.35">
      <c r="A17" s="37">
        <f t="shared" si="0"/>
        <v>8</v>
      </c>
      <c r="B17" s="17"/>
      <c r="C17" s="17"/>
      <c r="D17" s="17"/>
      <c r="E17" s="19"/>
      <c r="F17" s="17"/>
      <c r="G17" s="18"/>
      <c r="H17" s="18"/>
      <c r="I17" s="37">
        <f t="shared" si="1"/>
        <v>8</v>
      </c>
    </row>
    <row r="18" spans="1:9" ht="20.100000000000001" thickBot="1" x14ac:dyDescent="0.5">
      <c r="A18" s="37">
        <f t="shared" si="0"/>
        <v>9</v>
      </c>
      <c r="B18" s="2"/>
      <c r="C18" s="41" t="s">
        <v>25</v>
      </c>
      <c r="D18" s="10"/>
      <c r="E18" s="53">
        <f>E12+E16</f>
        <v>785262.19079658028</v>
      </c>
      <c r="F18" s="44"/>
      <c r="G18" s="69" t="s">
        <v>37</v>
      </c>
      <c r="H18" s="3"/>
      <c r="I18" s="37">
        <f t="shared" si="1"/>
        <v>9</v>
      </c>
    </row>
    <row r="19" spans="1:9" ht="15.9" thickTop="1" x14ac:dyDescent="0.35"/>
    <row r="21" spans="1:9" ht="18" x14ac:dyDescent="0.3">
      <c r="B21" s="50">
        <v>1</v>
      </c>
      <c r="C21" s="74" t="s">
        <v>28</v>
      </c>
      <c r="D21" s="74"/>
      <c r="E21" s="74"/>
      <c r="F21" s="74"/>
      <c r="G21" s="74"/>
    </row>
    <row r="22" spans="1:9" ht="18" x14ac:dyDescent="0.3">
      <c r="B22" s="50"/>
      <c r="C22" s="74" t="s">
        <v>40</v>
      </c>
      <c r="D22" s="74"/>
      <c r="E22" s="74"/>
      <c r="F22" s="74"/>
      <c r="G22" s="74"/>
    </row>
    <row r="23" spans="1:9" ht="18" x14ac:dyDescent="0.3">
      <c r="B23" s="50"/>
      <c r="C23" s="74" t="s">
        <v>39</v>
      </c>
      <c r="D23" s="74"/>
      <c r="E23" s="74"/>
      <c r="F23" s="74"/>
      <c r="G23" s="74"/>
    </row>
    <row r="24" spans="1:9" x14ac:dyDescent="0.3">
      <c r="C24" s="74"/>
      <c r="D24" s="75"/>
      <c r="E24" s="75"/>
      <c r="F24" s="75"/>
      <c r="G24" s="75"/>
    </row>
  </sheetData>
  <mergeCells count="4">
    <mergeCell ref="C2:G2"/>
    <mergeCell ref="C3:G3"/>
    <mergeCell ref="C4:G4"/>
    <mergeCell ref="C5:G5"/>
  </mergeCells>
  <printOptions horizontalCentered="1"/>
  <pageMargins left="0.25" right="0.25" top="0.5" bottom="0.5" header="0.25" footer="0.25"/>
  <pageSetup scale="65" orientation="portrait" r:id="rId1"/>
  <headerFooter alignWithMargins="0">
    <oddFooter>&amp;L&amp;"Times New Roman,Regular"&amp;12TO4 Formula Rate - Cycle 4&amp;C&amp;"Times New Roman,Regular"&amp;12Page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zoomScale="80" zoomScaleNormal="80" workbookViewId="0"/>
  </sheetViews>
  <sheetFormatPr defaultColWidth="8.6640625" defaultRowHeight="15.6" x14ac:dyDescent="0.3"/>
  <cols>
    <col min="1" max="1" width="5.33203125" style="40" bestFit="1" customWidth="1"/>
    <col min="2" max="2" width="2.109375" style="40" customWidth="1"/>
    <col min="3" max="3" width="75.5546875" style="40" customWidth="1"/>
    <col min="4" max="4" width="3.33203125" style="40" bestFit="1" customWidth="1"/>
    <col min="5" max="5" width="15.44140625" style="40" bestFit="1" customWidth="1"/>
    <col min="6" max="6" width="1.5546875" style="40" customWidth="1"/>
    <col min="7" max="7" width="15.5546875" style="40" bestFit="1" customWidth="1"/>
    <col min="8" max="8" width="15.109375" style="40" bestFit="1" customWidth="1"/>
    <col min="9" max="9" width="35.5546875" style="40" customWidth="1"/>
    <col min="10" max="10" width="5.33203125" style="40" bestFit="1" customWidth="1"/>
    <col min="11" max="16384" width="8.6640625" style="40"/>
  </cols>
  <sheetData>
    <row r="2" spans="1:10" x14ac:dyDescent="0.3">
      <c r="A2" s="1"/>
      <c r="B2" s="2"/>
      <c r="C2" s="86" t="s">
        <v>0</v>
      </c>
      <c r="D2" s="87"/>
      <c r="E2" s="87"/>
      <c r="F2" s="87"/>
      <c r="G2" s="87"/>
      <c r="H2" s="94"/>
      <c r="I2" s="94"/>
    </row>
    <row r="3" spans="1:10" ht="17.25" x14ac:dyDescent="0.3">
      <c r="A3" s="1"/>
      <c r="B3" s="2"/>
      <c r="C3" s="86" t="s">
        <v>52</v>
      </c>
      <c r="D3" s="87"/>
      <c r="E3" s="87"/>
      <c r="F3" s="87"/>
      <c r="G3" s="87"/>
      <c r="H3" s="94"/>
      <c r="I3" s="94"/>
    </row>
    <row r="4" spans="1:10" ht="15.75" x14ac:dyDescent="0.25">
      <c r="A4" s="1"/>
      <c r="B4" s="2"/>
      <c r="C4" s="95" t="str">
        <f>'BK-1'!C4:G4</f>
        <v>For the Rate Effective Period January 1, 2017 - December 31, 2017</v>
      </c>
      <c r="D4" s="96"/>
      <c r="E4" s="96"/>
      <c r="F4" s="96"/>
      <c r="G4" s="96"/>
      <c r="H4" s="97"/>
      <c r="I4" s="97"/>
    </row>
    <row r="5" spans="1:10" ht="15.75" x14ac:dyDescent="0.25">
      <c r="A5" s="4"/>
      <c r="B5" s="2"/>
      <c r="C5" s="90" t="s">
        <v>1</v>
      </c>
      <c r="D5" s="87"/>
      <c r="E5" s="87"/>
      <c r="F5" s="87"/>
      <c r="G5" s="87"/>
      <c r="H5" s="94"/>
      <c r="I5" s="94"/>
    </row>
    <row r="6" spans="1:10" x14ac:dyDescent="0.35">
      <c r="A6" s="4"/>
      <c r="B6" s="2"/>
      <c r="C6" s="5"/>
      <c r="D6" s="43"/>
      <c r="E6" s="43"/>
      <c r="F6" s="43"/>
      <c r="G6" s="43"/>
      <c r="H6" s="43"/>
      <c r="I6" s="4"/>
    </row>
    <row r="7" spans="1:10" ht="15.75" x14ac:dyDescent="0.25">
      <c r="A7" s="4" t="s">
        <v>2</v>
      </c>
      <c r="B7" s="6"/>
      <c r="C7" s="7"/>
      <c r="D7" s="7"/>
      <c r="E7" s="8"/>
      <c r="F7" s="2"/>
      <c r="G7" s="3"/>
      <c r="H7" s="3"/>
      <c r="J7" s="4" t="s">
        <v>2</v>
      </c>
    </row>
    <row r="8" spans="1:10" ht="15.75" x14ac:dyDescent="0.25">
      <c r="A8" s="9" t="s">
        <v>3</v>
      </c>
      <c r="B8" s="10"/>
      <c r="C8" s="11" t="s">
        <v>4</v>
      </c>
      <c r="D8" s="10"/>
      <c r="E8" s="12" t="s">
        <v>5</v>
      </c>
      <c r="F8" s="2"/>
      <c r="G8" s="98" t="s">
        <v>6</v>
      </c>
      <c r="H8" s="99"/>
      <c r="I8" s="99"/>
      <c r="J8" s="9" t="s">
        <v>3</v>
      </c>
    </row>
    <row r="9" spans="1:10" x14ac:dyDescent="0.35">
      <c r="A9" s="4"/>
      <c r="B9" s="10"/>
      <c r="C9" s="11"/>
      <c r="D9" s="10"/>
      <c r="E9" s="80"/>
      <c r="F9" s="2"/>
      <c r="G9" s="18"/>
      <c r="H9" s="81"/>
      <c r="I9" s="81"/>
      <c r="J9" s="4"/>
    </row>
    <row r="10" spans="1:10" ht="17.25" x14ac:dyDescent="0.3">
      <c r="A10" s="1">
        <v>1</v>
      </c>
      <c r="B10" s="2"/>
      <c r="C10" s="41" t="s">
        <v>32</v>
      </c>
      <c r="D10" s="2"/>
      <c r="E10" s="14"/>
      <c r="F10" s="2"/>
      <c r="G10" s="15"/>
      <c r="H10" s="15"/>
      <c r="J10" s="1">
        <v>1</v>
      </c>
    </row>
    <row r="11" spans="1:10" ht="15.75" x14ac:dyDescent="0.25">
      <c r="A11" s="1">
        <f>A10+1</f>
        <v>2</v>
      </c>
      <c r="B11" s="2"/>
      <c r="C11" s="41"/>
      <c r="D11" s="2"/>
      <c r="E11" s="14"/>
      <c r="F11" s="2"/>
      <c r="G11" s="15"/>
      <c r="H11" s="15"/>
      <c r="J11" s="1">
        <f>J10+1</f>
        <v>2</v>
      </c>
    </row>
    <row r="12" spans="1:10" ht="18.75" x14ac:dyDescent="0.35">
      <c r="A12" s="1">
        <f t="shared" ref="A12:A27" si="0">A11+1</f>
        <v>3</v>
      </c>
      <c r="B12" s="2"/>
      <c r="C12" s="26" t="s">
        <v>14</v>
      </c>
      <c r="D12" s="2"/>
      <c r="E12" s="59">
        <f>'[1]BK-2 ISO TRR'!$E$23</f>
        <v>662362.23051590007</v>
      </c>
      <c r="F12" s="44"/>
      <c r="G12" s="91" t="s">
        <v>15</v>
      </c>
      <c r="H12" s="91"/>
      <c r="I12" s="91"/>
      <c r="J12" s="1">
        <f t="shared" ref="J12:J28" si="1">J11+1</f>
        <v>3</v>
      </c>
    </row>
    <row r="13" spans="1:10" ht="15.75" x14ac:dyDescent="0.25">
      <c r="A13" s="1">
        <f t="shared" si="0"/>
        <v>4</v>
      </c>
      <c r="B13" s="2"/>
      <c r="C13" s="2"/>
      <c r="D13" s="2"/>
      <c r="E13" s="14"/>
      <c r="F13" s="2"/>
      <c r="G13" s="15"/>
      <c r="H13" s="15"/>
      <c r="J13" s="1">
        <f t="shared" si="1"/>
        <v>4</v>
      </c>
    </row>
    <row r="14" spans="1:10" ht="15.75" x14ac:dyDescent="0.25">
      <c r="A14" s="1">
        <f t="shared" si="0"/>
        <v>5</v>
      </c>
      <c r="B14" s="2"/>
      <c r="C14" s="2" t="s">
        <v>16</v>
      </c>
      <c r="D14" s="2"/>
      <c r="E14" s="60">
        <f>'[1]BK-2 ISO TRR'!$E$25</f>
        <v>-47247.098702036179</v>
      </c>
      <c r="F14" s="44"/>
      <c r="G14" s="91" t="s">
        <v>17</v>
      </c>
      <c r="H14" s="91"/>
      <c r="I14" s="91"/>
      <c r="J14" s="1">
        <f t="shared" si="1"/>
        <v>5</v>
      </c>
    </row>
    <row r="15" spans="1:10" ht="15.75" x14ac:dyDescent="0.25">
      <c r="A15" s="1">
        <f t="shared" si="0"/>
        <v>6</v>
      </c>
      <c r="B15" s="2"/>
      <c r="C15" s="2"/>
      <c r="D15" s="2"/>
      <c r="E15" s="45"/>
      <c r="F15" s="2"/>
      <c r="G15" s="15"/>
      <c r="H15" s="15"/>
      <c r="J15" s="1">
        <f t="shared" si="1"/>
        <v>6</v>
      </c>
    </row>
    <row r="16" spans="1:10" ht="18" x14ac:dyDescent="0.3">
      <c r="A16" s="1">
        <f t="shared" si="0"/>
        <v>7</v>
      </c>
      <c r="B16" s="2"/>
      <c r="C16" s="26" t="s">
        <v>54</v>
      </c>
      <c r="D16" s="2"/>
      <c r="E16" s="60">
        <f>'[1]BK-2 ISO TRR'!$E$27</f>
        <v>5658.2849999999999</v>
      </c>
      <c r="F16" s="2"/>
      <c r="G16" s="91" t="s">
        <v>18</v>
      </c>
      <c r="H16" s="91"/>
      <c r="I16" s="91"/>
      <c r="J16" s="1">
        <f t="shared" si="1"/>
        <v>7</v>
      </c>
    </row>
    <row r="17" spans="1:10" ht="15.75" x14ac:dyDescent="0.25">
      <c r="A17" s="1">
        <f t="shared" si="0"/>
        <v>8</v>
      </c>
      <c r="B17" s="2"/>
      <c r="C17" s="2"/>
      <c r="D17" s="2"/>
      <c r="E17" s="45"/>
      <c r="F17" s="2"/>
      <c r="G17" s="15"/>
      <c r="H17" s="15"/>
      <c r="J17" s="1">
        <f t="shared" si="1"/>
        <v>8</v>
      </c>
    </row>
    <row r="18" spans="1:10" ht="15.75" x14ac:dyDescent="0.25">
      <c r="A18" s="1">
        <f t="shared" si="0"/>
        <v>9</v>
      </c>
      <c r="B18" s="2"/>
      <c r="C18" s="2" t="s">
        <v>19</v>
      </c>
      <c r="D18" s="2"/>
      <c r="E18" s="61">
        <f>'[1]BK-2 ISO TRR'!$E$31</f>
        <v>73185</v>
      </c>
      <c r="F18" s="44"/>
      <c r="G18" s="91" t="s">
        <v>20</v>
      </c>
      <c r="H18" s="91"/>
      <c r="I18" s="91"/>
      <c r="J18" s="1">
        <f t="shared" si="1"/>
        <v>9</v>
      </c>
    </row>
    <row r="19" spans="1:10" ht="15.75" x14ac:dyDescent="0.25">
      <c r="A19" s="1">
        <f t="shared" si="0"/>
        <v>10</v>
      </c>
      <c r="B19" s="2"/>
      <c r="C19" s="2"/>
      <c r="D19" s="2"/>
      <c r="E19" s="46"/>
      <c r="F19" s="2"/>
      <c r="G19" s="15"/>
      <c r="H19" s="15"/>
      <c r="J19" s="1">
        <f t="shared" si="1"/>
        <v>10</v>
      </c>
    </row>
    <row r="20" spans="1:10" ht="15.75" x14ac:dyDescent="0.25">
      <c r="A20" s="1">
        <f t="shared" si="0"/>
        <v>11</v>
      </c>
      <c r="B20" s="2"/>
      <c r="C20" s="2" t="s">
        <v>23</v>
      </c>
      <c r="D20" s="2"/>
      <c r="E20" s="52">
        <f>E12+E14+E16+E18</f>
        <v>693958.41681386391</v>
      </c>
      <c r="F20" s="44"/>
      <c r="G20" s="93" t="s">
        <v>21</v>
      </c>
      <c r="H20" s="93"/>
      <c r="I20" s="93"/>
      <c r="J20" s="1">
        <f t="shared" si="1"/>
        <v>11</v>
      </c>
    </row>
    <row r="21" spans="1:10" ht="15.75" x14ac:dyDescent="0.25">
      <c r="A21" s="1">
        <f t="shared" si="0"/>
        <v>12</v>
      </c>
      <c r="B21" s="2"/>
      <c r="C21" s="2"/>
      <c r="D21" s="2"/>
      <c r="E21" s="14"/>
      <c r="F21" s="2"/>
      <c r="G21" s="15"/>
      <c r="H21" s="15"/>
      <c r="J21" s="1">
        <f t="shared" si="1"/>
        <v>12</v>
      </c>
    </row>
    <row r="22" spans="1:10" ht="17.25" x14ac:dyDescent="0.3">
      <c r="A22" s="1">
        <f t="shared" si="0"/>
        <v>13</v>
      </c>
      <c r="B22" s="2"/>
      <c r="C22" s="41" t="s">
        <v>33</v>
      </c>
      <c r="D22" s="2"/>
      <c r="E22" s="10"/>
      <c r="F22" s="2"/>
      <c r="G22" s="3"/>
      <c r="H22" s="3"/>
      <c r="J22" s="1">
        <f t="shared" si="1"/>
        <v>13</v>
      </c>
    </row>
    <row r="23" spans="1:10" x14ac:dyDescent="0.3">
      <c r="A23" s="1">
        <f t="shared" si="0"/>
        <v>14</v>
      </c>
      <c r="B23" s="2"/>
      <c r="C23" s="2"/>
      <c r="D23" s="2"/>
      <c r="E23" s="10"/>
      <c r="F23" s="2"/>
      <c r="G23" s="3"/>
      <c r="H23" s="3"/>
      <c r="J23" s="1">
        <f t="shared" si="1"/>
        <v>14</v>
      </c>
    </row>
    <row r="24" spans="1:10" x14ac:dyDescent="0.3">
      <c r="A24" s="1">
        <f t="shared" si="0"/>
        <v>15</v>
      </c>
      <c r="B24" s="2"/>
      <c r="C24" s="2" t="s">
        <v>56</v>
      </c>
      <c r="D24" s="2"/>
      <c r="E24" s="83">
        <f>ROUND(E20*0.010277,0)</f>
        <v>7132</v>
      </c>
      <c r="F24" s="44"/>
      <c r="G24" s="91" t="s">
        <v>57</v>
      </c>
      <c r="H24" s="91"/>
      <c r="I24" s="91"/>
      <c r="J24" s="1">
        <f t="shared" si="1"/>
        <v>15</v>
      </c>
    </row>
    <row r="25" spans="1:10" x14ac:dyDescent="0.3">
      <c r="A25" s="1">
        <f t="shared" si="0"/>
        <v>16</v>
      </c>
      <c r="B25" s="2"/>
      <c r="C25" s="2"/>
      <c r="D25" s="2"/>
      <c r="E25" s="10"/>
      <c r="F25" s="2"/>
      <c r="G25" s="3"/>
      <c r="H25" s="3"/>
      <c r="J25" s="1">
        <f t="shared" si="1"/>
        <v>16</v>
      </c>
    </row>
    <row r="26" spans="1:10" ht="18" x14ac:dyDescent="0.4">
      <c r="A26" s="1">
        <f t="shared" si="0"/>
        <v>17</v>
      </c>
      <c r="B26" s="2"/>
      <c r="C26" s="16" t="s">
        <v>34</v>
      </c>
      <c r="D26" s="2"/>
      <c r="E26" s="52">
        <f>E20+E24</f>
        <v>701090.41681386391</v>
      </c>
      <c r="F26" s="44"/>
      <c r="G26" s="91" t="s">
        <v>22</v>
      </c>
      <c r="H26" s="91"/>
      <c r="I26" s="91"/>
      <c r="J26" s="1">
        <f t="shared" si="1"/>
        <v>17</v>
      </c>
    </row>
    <row r="27" spans="1:10" x14ac:dyDescent="0.3">
      <c r="A27" s="1">
        <f t="shared" si="0"/>
        <v>18</v>
      </c>
      <c r="B27" s="2"/>
      <c r="C27" s="2"/>
      <c r="D27" s="2"/>
      <c r="E27" s="10"/>
      <c r="F27" s="2"/>
      <c r="G27" s="3"/>
      <c r="H27" s="3"/>
      <c r="J27" s="1">
        <f t="shared" si="1"/>
        <v>18</v>
      </c>
    </row>
    <row r="28" spans="1:10" x14ac:dyDescent="0.3">
      <c r="A28" s="1">
        <f t="shared" ref="A28:A37" si="2">+A27+1</f>
        <v>19</v>
      </c>
      <c r="B28" s="2"/>
      <c r="C28" s="20" t="s">
        <v>26</v>
      </c>
      <c r="D28" s="2"/>
      <c r="E28" s="10"/>
      <c r="F28" s="2"/>
      <c r="G28" s="3"/>
      <c r="H28" s="3"/>
      <c r="J28" s="1">
        <f t="shared" si="1"/>
        <v>19</v>
      </c>
    </row>
    <row r="29" spans="1:10" x14ac:dyDescent="0.3">
      <c r="A29" s="1">
        <f t="shared" si="2"/>
        <v>20</v>
      </c>
      <c r="B29" s="2"/>
      <c r="C29" s="2"/>
      <c r="D29" s="2"/>
      <c r="E29" s="10"/>
      <c r="F29" s="2"/>
      <c r="G29" s="3"/>
      <c r="H29" s="3"/>
      <c r="J29" s="1">
        <f t="shared" ref="J29:J36" si="3">+J28+1</f>
        <v>20</v>
      </c>
    </row>
    <row r="30" spans="1:10" x14ac:dyDescent="0.3">
      <c r="A30" s="1">
        <f t="shared" si="2"/>
        <v>21</v>
      </c>
      <c r="B30" s="38"/>
      <c r="C30" s="38" t="s">
        <v>41</v>
      </c>
      <c r="D30" s="38"/>
      <c r="E30" s="62">
        <v>-418</v>
      </c>
      <c r="F30" s="44"/>
      <c r="G30" s="92" t="s">
        <v>47</v>
      </c>
      <c r="H30" s="92"/>
      <c r="I30" s="92"/>
      <c r="J30" s="1">
        <f t="shared" si="3"/>
        <v>21</v>
      </c>
    </row>
    <row r="31" spans="1:10" x14ac:dyDescent="0.3">
      <c r="A31" s="1">
        <f t="shared" si="2"/>
        <v>22</v>
      </c>
      <c r="B31" s="17"/>
      <c r="C31" s="17"/>
      <c r="D31" s="17"/>
      <c r="E31" s="19"/>
      <c r="F31" s="17"/>
      <c r="G31" s="18"/>
      <c r="H31" s="18"/>
      <c r="J31" s="1">
        <f t="shared" si="3"/>
        <v>22</v>
      </c>
    </row>
    <row r="32" spans="1:10" ht="19.8" thickBot="1" x14ac:dyDescent="0.45">
      <c r="A32" s="37">
        <f t="shared" si="2"/>
        <v>23</v>
      </c>
      <c r="B32" s="2"/>
      <c r="C32" s="41" t="s">
        <v>27</v>
      </c>
      <c r="D32" s="10"/>
      <c r="E32" s="53">
        <f>E26+E30</f>
        <v>700672.41681386391</v>
      </c>
      <c r="F32" s="44"/>
      <c r="G32" s="93" t="s">
        <v>42</v>
      </c>
      <c r="H32" s="93"/>
      <c r="I32" s="93"/>
      <c r="J32" s="37">
        <f t="shared" si="3"/>
        <v>23</v>
      </c>
    </row>
    <row r="33" spans="1:11" ht="16.8" thickTop="1" thickBot="1" x14ac:dyDescent="0.35">
      <c r="A33" s="37">
        <f t="shared" si="2"/>
        <v>24</v>
      </c>
      <c r="C33" s="82"/>
      <c r="D33" s="82"/>
      <c r="E33" s="82"/>
      <c r="F33" s="82"/>
      <c r="G33" s="82"/>
      <c r="H33" s="82"/>
      <c r="I33" s="82"/>
      <c r="J33" s="37">
        <f t="shared" si="3"/>
        <v>24</v>
      </c>
    </row>
    <row r="34" spans="1:11" x14ac:dyDescent="0.3">
      <c r="A34" s="37">
        <f t="shared" si="2"/>
        <v>25</v>
      </c>
      <c r="J34" s="37">
        <f t="shared" si="3"/>
        <v>25</v>
      </c>
    </row>
    <row r="35" spans="1:11" ht="18" x14ac:dyDescent="0.4">
      <c r="A35" s="37">
        <f t="shared" si="2"/>
        <v>26</v>
      </c>
      <c r="B35" s="28"/>
      <c r="C35" s="34" t="s">
        <v>45</v>
      </c>
      <c r="D35" s="29"/>
      <c r="E35" s="32" t="s">
        <v>50</v>
      </c>
      <c r="F35" s="27"/>
      <c r="G35" s="27" t="s">
        <v>8</v>
      </c>
      <c r="H35" s="27" t="s">
        <v>9</v>
      </c>
      <c r="I35" s="22"/>
      <c r="J35" s="37">
        <f t="shared" si="3"/>
        <v>26</v>
      </c>
    </row>
    <row r="36" spans="1:11" x14ac:dyDescent="0.3">
      <c r="A36" s="37">
        <f t="shared" si="2"/>
        <v>27</v>
      </c>
      <c r="B36" s="28"/>
      <c r="C36" s="30"/>
      <c r="D36" s="26"/>
      <c r="E36" s="33" t="s">
        <v>7</v>
      </c>
      <c r="F36" s="26"/>
      <c r="G36" s="33" t="s">
        <v>10</v>
      </c>
      <c r="H36" s="33" t="s">
        <v>11</v>
      </c>
      <c r="I36" s="22"/>
      <c r="J36" s="37">
        <f t="shared" si="3"/>
        <v>27</v>
      </c>
    </row>
    <row r="37" spans="1:11" ht="18" x14ac:dyDescent="0.4">
      <c r="A37" s="37">
        <f t="shared" si="2"/>
        <v>28</v>
      </c>
      <c r="B37" s="28"/>
      <c r="C37" s="26" t="s">
        <v>35</v>
      </c>
      <c r="D37" s="29"/>
      <c r="E37" s="51">
        <f>G37+H37</f>
        <v>701090</v>
      </c>
      <c r="F37" s="54"/>
      <c r="G37" s="56">
        <f>'[1]BK-2 ISO TRR'!$G$84</f>
        <v>443672</v>
      </c>
      <c r="H37" s="57">
        <f>'[1]BK-2 ISO TRR'!$H$84</f>
        <v>257418</v>
      </c>
      <c r="I37" s="72" t="s">
        <v>13</v>
      </c>
      <c r="J37" s="28">
        <f t="shared" ref="J37:J43" si="4">J36+1</f>
        <v>28</v>
      </c>
    </row>
    <row r="38" spans="1:11" x14ac:dyDescent="0.3">
      <c r="A38" s="28">
        <f t="shared" ref="A38:A43" si="5">A37+1</f>
        <v>29</v>
      </c>
      <c r="B38" s="28"/>
      <c r="C38" s="26"/>
      <c r="D38" s="29"/>
      <c r="E38" s="21"/>
      <c r="F38" s="31"/>
      <c r="G38" s="48"/>
      <c r="H38" s="48"/>
      <c r="I38" s="22"/>
      <c r="J38" s="28">
        <f t="shared" si="4"/>
        <v>29</v>
      </c>
    </row>
    <row r="39" spans="1:11" x14ac:dyDescent="0.3">
      <c r="A39" s="28">
        <f t="shared" si="5"/>
        <v>30</v>
      </c>
      <c r="B39" s="28"/>
      <c r="C39" s="20" t="s">
        <v>46</v>
      </c>
      <c r="D39" s="29"/>
      <c r="E39" s="21"/>
      <c r="F39" s="31"/>
      <c r="G39" s="48"/>
      <c r="H39" s="48"/>
      <c r="I39" s="22"/>
      <c r="J39" s="28">
        <f t="shared" si="4"/>
        <v>30</v>
      </c>
    </row>
    <row r="40" spans="1:11" x14ac:dyDescent="0.3">
      <c r="A40" s="28">
        <f t="shared" si="5"/>
        <v>31</v>
      </c>
      <c r="B40" s="28"/>
      <c r="C40" s="26"/>
      <c r="D40" s="29"/>
      <c r="E40" s="21"/>
      <c r="F40" s="31"/>
      <c r="G40" s="48"/>
      <c r="H40" s="48"/>
      <c r="I40" s="22"/>
      <c r="J40" s="28">
        <f t="shared" si="4"/>
        <v>31</v>
      </c>
    </row>
    <row r="41" spans="1:11" s="42" customFormat="1" ht="46.8" x14ac:dyDescent="0.3">
      <c r="A41" s="63">
        <f t="shared" si="5"/>
        <v>32</v>
      </c>
      <c r="B41" s="63"/>
      <c r="C41" s="38" t="s">
        <v>41</v>
      </c>
      <c r="D41" s="38"/>
      <c r="E41" s="70">
        <f>G41+H41</f>
        <v>-418</v>
      </c>
      <c r="F41" s="64"/>
      <c r="G41" s="71">
        <v>-267</v>
      </c>
      <c r="H41" s="71">
        <v>-151</v>
      </c>
      <c r="I41" s="67" t="s">
        <v>44</v>
      </c>
      <c r="J41" s="63">
        <f t="shared" si="4"/>
        <v>32</v>
      </c>
      <c r="K41" s="65"/>
    </row>
    <row r="42" spans="1:11" x14ac:dyDescent="0.3">
      <c r="A42" s="63">
        <f t="shared" si="5"/>
        <v>33</v>
      </c>
      <c r="B42" s="28"/>
      <c r="C42" s="17"/>
      <c r="D42" s="17"/>
      <c r="E42" s="19"/>
      <c r="F42" s="7"/>
      <c r="G42" s="4"/>
      <c r="H42" s="48"/>
      <c r="I42" s="66"/>
      <c r="J42" s="28">
        <f t="shared" si="4"/>
        <v>33</v>
      </c>
    </row>
    <row r="43" spans="1:11" ht="19.8" thickBot="1" x14ac:dyDescent="0.45">
      <c r="A43" s="63">
        <f t="shared" si="5"/>
        <v>34</v>
      </c>
      <c r="B43" s="28"/>
      <c r="C43" s="34" t="s">
        <v>49</v>
      </c>
      <c r="D43" s="26"/>
      <c r="E43" s="55">
        <f>E37+E41</f>
        <v>700672</v>
      </c>
      <c r="F43" s="54"/>
      <c r="G43" s="55">
        <f>G37+G41</f>
        <v>443405</v>
      </c>
      <c r="H43" s="55">
        <f>H37+H41</f>
        <v>257267</v>
      </c>
      <c r="I43" s="68" t="s">
        <v>48</v>
      </c>
      <c r="J43" s="28">
        <f t="shared" si="4"/>
        <v>34</v>
      </c>
    </row>
    <row r="44" spans="1:11" ht="16.2" thickTop="1" x14ac:dyDescent="0.3">
      <c r="A44" s="28"/>
      <c r="B44" s="28"/>
      <c r="C44" s="23"/>
      <c r="D44" s="24"/>
      <c r="E44" s="25"/>
      <c r="F44" s="31"/>
      <c r="G44" s="31"/>
      <c r="H44" s="48"/>
      <c r="I44" s="27"/>
      <c r="J44" s="28"/>
    </row>
    <row r="45" spans="1:11" x14ac:dyDescent="0.3">
      <c r="A45" s="28"/>
      <c r="B45" s="28"/>
      <c r="C45" s="23"/>
      <c r="D45" s="24"/>
      <c r="E45" s="25"/>
      <c r="F45" s="31"/>
      <c r="G45" s="31"/>
      <c r="H45" s="48"/>
      <c r="I45" s="27"/>
      <c r="J45" s="28"/>
    </row>
    <row r="46" spans="1:11" ht="18" x14ac:dyDescent="0.3">
      <c r="B46" s="50">
        <v>1</v>
      </c>
      <c r="C46" s="74" t="s">
        <v>53</v>
      </c>
    </row>
    <row r="47" spans="1:11" ht="18" x14ac:dyDescent="0.3">
      <c r="B47" s="50"/>
      <c r="C47" s="74" t="s">
        <v>43</v>
      </c>
    </row>
    <row r="49" spans="2:3" ht="18" x14ac:dyDescent="0.3">
      <c r="B49" s="84">
        <v>2</v>
      </c>
      <c r="C49" s="85" t="s">
        <v>55</v>
      </c>
    </row>
  </sheetData>
  <mergeCells count="14">
    <mergeCell ref="G12:I12"/>
    <mergeCell ref="G14:I14"/>
    <mergeCell ref="G16:I16"/>
    <mergeCell ref="G18:I18"/>
    <mergeCell ref="C2:I2"/>
    <mergeCell ref="C3:I3"/>
    <mergeCell ref="C4:I4"/>
    <mergeCell ref="C5:I5"/>
    <mergeCell ref="G8:I8"/>
    <mergeCell ref="G24:I24"/>
    <mergeCell ref="G26:I26"/>
    <mergeCell ref="G30:I30"/>
    <mergeCell ref="G32:I32"/>
    <mergeCell ref="G20:I20"/>
  </mergeCells>
  <printOptions horizontalCentered="1"/>
  <pageMargins left="0.25" right="0.25" top="0.5" bottom="0.5" header="0.25" footer="0.25"/>
  <pageSetup scale="58" orientation="portrait" r:id="rId1"/>
  <headerFooter alignWithMargins="0">
    <oddFooter>&amp;L&amp;"Times New Roman,Regular"&amp;12TO4 Formula Rate - Cycle 4&amp;C&amp;"Times New Roman,Regular"&amp;12Page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BK-1</vt:lpstr>
      <vt:lpstr>BK-2</vt:lpstr>
      <vt:lpstr>'BK-1'!Print_Area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LTanedo</dc:creator>
  <cp:lastModifiedBy>LTanedo</cp:lastModifiedBy>
  <cp:lastPrinted>2016-09-21T21:52:02Z</cp:lastPrinted>
  <dcterms:created xsi:type="dcterms:W3CDTF">2014-06-12T15:38:40Z</dcterms:created>
  <dcterms:modified xsi:type="dcterms:W3CDTF">2016-10-04T15:41:33Z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Addtl Revenues TO4 C2 with TO3 Final TU - For Dec 1, 2014.xlsx</vt:lpwstr>
  </property>
</Properties>
</file>