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S:\cec\data\2020 DRAM Pilot V (FIN-80-02)\DRAMWebsite\"/>
    </mc:Choice>
  </mc:AlternateContent>
  <xr:revisionPtr revIDLastSave="0" documentId="8_{B72B5435-D2AF-427F-B27D-460E48E1BE73}" xr6:coauthVersionLast="41" xr6:coauthVersionMax="41" xr10:uidLastSave="{00000000-0000-0000-0000-000000000000}"/>
  <bookViews>
    <workbookView xWindow="-120" yWindow="-120" windowWidth="29040" windowHeight="15225" tabRatio="409" xr2:uid="{00000000-000D-0000-FFFF-FFFF00000000}"/>
  </bookViews>
  <sheets>
    <sheet name="2020 DRAM Offer Form" sheetId="8" r:id="rId1"/>
  </sheets>
  <externalReferences>
    <externalReference r:id="rId2"/>
    <externalReference r:id="rId3"/>
    <externalReference r:id="rId4"/>
    <externalReference r:id="rId5"/>
    <externalReference r:id="rId6"/>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mmHighYrs">[1]Inputs!$C$22</definedName>
    <definedName name="AmmLowYrs">[1]Inputs!$C$21</definedName>
    <definedName name="anscount" hidden="1">3</definedName>
    <definedName name="Cell_List">OFFSET([2]Data_Map!$D$5,0,0,[2]Data_Map!$C$1,1)</definedName>
    <definedName name="DiscFactors">[1]Inputs!$I$56:$K$56</definedName>
    <definedName name="distribution_losses">[3]Assumptions!$C$17</definedName>
    <definedName name="DLosses">[1]Inputs!$J$25</definedName>
    <definedName name="FactorHighPct">[1]Inputs!$C$28</definedName>
    <definedName name="FactorLowPct">[1]Inputs!$C$27</definedName>
    <definedName name="File_String" localSheetId="0">#REF!</definedName>
    <definedName name="File_String">#REF!</definedName>
    <definedName name="File_String_Not" localSheetId="0">#REF!</definedName>
    <definedName name="File_String_Not">#REF!</definedName>
    <definedName name="First_Row_Of_Information" localSheetId="0">#REF!</definedName>
    <definedName name="First_Row_Of_Information">#REF!</definedName>
    <definedName name="First_Row_of_Output" localSheetId="0">#REF!</definedName>
    <definedName name="First_Row_of_Output">#REF!</definedName>
    <definedName name="Form_title">#REF!</definedName>
    <definedName name="GenHighPct">[1]Inputs!$C$16</definedName>
    <definedName name="GenLowPct">[1]Inputs!$C$15</definedName>
    <definedName name="ImpactHighPct">[1]Inputs!$C$25</definedName>
    <definedName name="ImpactLowPct">[1]Inputs!$C$24</definedName>
    <definedName name="limcount" hidden="1">3</definedName>
    <definedName name="Losses">[1]Inputs!$I$25</definedName>
    <definedName name="NUmber_Files" localSheetId="0">#REF!</definedName>
    <definedName name="NUmber_Files">#REF!</definedName>
    <definedName name="Number_Variables" localSheetId="0">#REF!</definedName>
    <definedName name="Number_Variables">#REF!</definedName>
    <definedName name="Pal_Workbook_GUID" hidden="1">"INVE9PFS6UGGLFXSN3VAEYKD"</definedName>
    <definedName name="PLSAmmHighYrs">'[1]PLS Inputs'!$C$38</definedName>
    <definedName name="PLSAmmLowYrs">'[1]PLS Inputs'!$C$37</definedName>
    <definedName name="PLSEquipmentCost">'[1]PLS Example'!$C$49</definedName>
    <definedName name="ReserveMargin">[1]Inputs!$I$28</definedName>
    <definedName name="RESORG_LIST_RNG">[4]Lists!$C$4:$C$6</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sencount" hidden="1">3</definedName>
    <definedName name="Tab_List">OFFSET([2]Data_Map!$C$5,0,0,[2]Data_Map!$C$1,1)</definedName>
    <definedName name="Table_Month">#REF!</definedName>
    <definedName name="Table_Start">#REF!</definedName>
    <definedName name="Table_Total">#REF!</definedName>
    <definedName name="TandDHighPct">[1]Inputs!$C$19</definedName>
    <definedName name="TandDLowPct">[1]Inputs!$C$18</definedName>
    <definedName name="TDList">[1]Inputs!$M$52:$M$54</definedName>
    <definedName name="TOD_RANGE">[3]Assumptions!$I$11:$T$62</definedName>
    <definedName name="TODFOption">'[5]10. Pricing and Degradation'!#REF!</definedName>
    <definedName name="TRCIncBasePct">[1]Inputs!$C$12</definedName>
    <definedName name="TRCIncLow2Pct">[1]Inputs!$C$13</definedName>
    <definedName name="Variable_List">OFFSET([2]Data_Map!$B$5,0,0,[2]Data_Map!$C$1,1)</definedName>
    <definedName name="WACC">[1]Inputs!$R$25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E15" i="8" l="1"/>
  <c r="DI29" i="8" l="1"/>
  <c r="DI28" i="8"/>
  <c r="DI27" i="8"/>
  <c r="DI26" i="8"/>
  <c r="DV26" i="8" s="1"/>
  <c r="DI25" i="8"/>
  <c r="DV25" i="8" s="1"/>
  <c r="DI24" i="8"/>
  <c r="DI23" i="8"/>
  <c r="DV23" i="8" s="1"/>
  <c r="DI22" i="8"/>
  <c r="DV22" i="8" s="1"/>
  <c r="DI21" i="8"/>
  <c r="DI20" i="8"/>
  <c r="DI19" i="8"/>
  <c r="DV19" i="8" s="1"/>
  <c r="DI18" i="8"/>
  <c r="DV18" i="8" s="1"/>
  <c r="DI17" i="8"/>
  <c r="DV17" i="8" s="1"/>
  <c r="DI16" i="8"/>
  <c r="DI15" i="8"/>
  <c r="DV15" i="8" s="1"/>
  <c r="DI14" i="8"/>
  <c r="DV14" i="8" s="1"/>
  <c r="DI13" i="8"/>
  <c r="DI12" i="8"/>
  <c r="DI11" i="8"/>
  <c r="DI10" i="8"/>
  <c r="DV10" i="8" s="1"/>
  <c r="CP29" i="8"/>
  <c r="CO29" i="8"/>
  <c r="CN29" i="8"/>
  <c r="CM29" i="8"/>
  <c r="CL29" i="8"/>
  <c r="CK29" i="8"/>
  <c r="CJ29" i="8"/>
  <c r="CI29" i="8"/>
  <c r="CH29" i="8"/>
  <c r="CG29" i="8"/>
  <c r="CF29" i="8"/>
  <c r="CE29" i="8"/>
  <c r="CD29" i="8"/>
  <c r="CP28" i="8"/>
  <c r="CO28" i="8"/>
  <c r="CN28" i="8"/>
  <c r="CM28" i="8"/>
  <c r="CL28" i="8"/>
  <c r="CK28" i="8"/>
  <c r="CJ28" i="8"/>
  <c r="CI28" i="8"/>
  <c r="CH28" i="8"/>
  <c r="CG28" i="8"/>
  <c r="CF28" i="8"/>
  <c r="CE28" i="8"/>
  <c r="CD28" i="8"/>
  <c r="CP27" i="8"/>
  <c r="CO27" i="8"/>
  <c r="CN27" i="8"/>
  <c r="CM27" i="8"/>
  <c r="CL27" i="8"/>
  <c r="CK27" i="8"/>
  <c r="CJ27" i="8"/>
  <c r="CI27" i="8"/>
  <c r="CH27" i="8"/>
  <c r="CG27" i="8"/>
  <c r="CF27" i="8"/>
  <c r="CE27" i="8"/>
  <c r="CD27" i="8"/>
  <c r="CP26" i="8"/>
  <c r="CO26" i="8"/>
  <c r="CN26" i="8"/>
  <c r="CM26" i="8"/>
  <c r="CL26" i="8"/>
  <c r="CK26" i="8"/>
  <c r="CJ26" i="8"/>
  <c r="CI26" i="8"/>
  <c r="CH26" i="8"/>
  <c r="CG26" i="8"/>
  <c r="CF26" i="8"/>
  <c r="CE26" i="8"/>
  <c r="CD26" i="8"/>
  <c r="CP25" i="8"/>
  <c r="CO25" i="8"/>
  <c r="CN25" i="8"/>
  <c r="CM25" i="8"/>
  <c r="CL25" i="8"/>
  <c r="CK25" i="8"/>
  <c r="CJ25" i="8"/>
  <c r="CI25" i="8"/>
  <c r="CH25" i="8"/>
  <c r="CG25" i="8"/>
  <c r="CF25" i="8"/>
  <c r="CE25" i="8"/>
  <c r="CD25" i="8"/>
  <c r="CP24" i="8"/>
  <c r="CO24" i="8"/>
  <c r="CN24" i="8"/>
  <c r="CM24" i="8"/>
  <c r="CL24" i="8"/>
  <c r="CK24" i="8"/>
  <c r="CJ24" i="8"/>
  <c r="CI24" i="8"/>
  <c r="CH24" i="8"/>
  <c r="CG24" i="8"/>
  <c r="CF24" i="8"/>
  <c r="CE24" i="8"/>
  <c r="CD24" i="8"/>
  <c r="CP23" i="8"/>
  <c r="CO23" i="8"/>
  <c r="CN23" i="8"/>
  <c r="CM23" i="8"/>
  <c r="CL23" i="8"/>
  <c r="CK23" i="8"/>
  <c r="CJ23" i="8"/>
  <c r="CI23" i="8"/>
  <c r="CH23" i="8"/>
  <c r="CG23" i="8"/>
  <c r="CF23" i="8"/>
  <c r="CE23" i="8"/>
  <c r="CD23" i="8"/>
  <c r="CP22" i="8"/>
  <c r="CO22" i="8"/>
  <c r="CN22" i="8"/>
  <c r="CM22" i="8"/>
  <c r="CL22" i="8"/>
  <c r="CK22" i="8"/>
  <c r="CJ22" i="8"/>
  <c r="CI22" i="8"/>
  <c r="CH22" i="8"/>
  <c r="CG22" i="8"/>
  <c r="CF22" i="8"/>
  <c r="CE22" i="8"/>
  <c r="CD22" i="8"/>
  <c r="CP21" i="8"/>
  <c r="CO21" i="8"/>
  <c r="CN21" i="8"/>
  <c r="CM21" i="8"/>
  <c r="CL21" i="8"/>
  <c r="CK21" i="8"/>
  <c r="CJ21" i="8"/>
  <c r="CI21" i="8"/>
  <c r="CH21" i="8"/>
  <c r="CG21" i="8"/>
  <c r="CF21" i="8"/>
  <c r="CE21" i="8"/>
  <c r="CD21" i="8"/>
  <c r="CP20" i="8"/>
  <c r="CO20" i="8"/>
  <c r="CN20" i="8"/>
  <c r="CM20" i="8"/>
  <c r="CL20" i="8"/>
  <c r="CK20" i="8"/>
  <c r="CJ20" i="8"/>
  <c r="CI20" i="8"/>
  <c r="CH20" i="8"/>
  <c r="CG20" i="8"/>
  <c r="CF20" i="8"/>
  <c r="CE20" i="8"/>
  <c r="CD20" i="8"/>
  <c r="CP19" i="8"/>
  <c r="CO19" i="8"/>
  <c r="CN19" i="8"/>
  <c r="CM19" i="8"/>
  <c r="CL19" i="8"/>
  <c r="CK19" i="8"/>
  <c r="CJ19" i="8"/>
  <c r="CI19" i="8"/>
  <c r="CH19" i="8"/>
  <c r="CG19" i="8"/>
  <c r="CF19" i="8"/>
  <c r="CE19" i="8"/>
  <c r="CD19" i="8"/>
  <c r="CP18" i="8"/>
  <c r="CO18" i="8"/>
  <c r="CN18" i="8"/>
  <c r="CM18" i="8"/>
  <c r="CL18" i="8"/>
  <c r="CK18" i="8"/>
  <c r="CJ18" i="8"/>
  <c r="CI18" i="8"/>
  <c r="CH18" i="8"/>
  <c r="CG18" i="8"/>
  <c r="CF18" i="8"/>
  <c r="CE18" i="8"/>
  <c r="CD18" i="8"/>
  <c r="CP17" i="8"/>
  <c r="CO17" i="8"/>
  <c r="CN17" i="8"/>
  <c r="CM17" i="8"/>
  <c r="CL17" i="8"/>
  <c r="CK17" i="8"/>
  <c r="CJ17" i="8"/>
  <c r="CI17" i="8"/>
  <c r="CH17" i="8"/>
  <c r="CG17" i="8"/>
  <c r="CF17" i="8"/>
  <c r="CE17" i="8"/>
  <c r="CD17" i="8"/>
  <c r="CP16" i="8"/>
  <c r="CO16" i="8"/>
  <c r="CN16" i="8"/>
  <c r="CM16" i="8"/>
  <c r="CL16" i="8"/>
  <c r="CK16" i="8"/>
  <c r="CJ16" i="8"/>
  <c r="CI16" i="8"/>
  <c r="CH16" i="8"/>
  <c r="CG16" i="8"/>
  <c r="CF16" i="8"/>
  <c r="CE16" i="8"/>
  <c r="CD16" i="8"/>
  <c r="CP15" i="8"/>
  <c r="CO15" i="8"/>
  <c r="CN15" i="8"/>
  <c r="CM15" i="8"/>
  <c r="CL15" i="8"/>
  <c r="CK15" i="8"/>
  <c r="CJ15" i="8"/>
  <c r="CI15" i="8"/>
  <c r="CH15" i="8"/>
  <c r="CG15" i="8"/>
  <c r="CF15" i="8"/>
  <c r="CD15" i="8"/>
  <c r="CP14" i="8"/>
  <c r="CO14" i="8"/>
  <c r="CN14" i="8"/>
  <c r="CM14" i="8"/>
  <c r="CL14" i="8"/>
  <c r="CK14" i="8"/>
  <c r="CJ14" i="8"/>
  <c r="CI14" i="8"/>
  <c r="CH14" i="8"/>
  <c r="CG14" i="8"/>
  <c r="CF14" i="8"/>
  <c r="CE14" i="8"/>
  <c r="CD14" i="8"/>
  <c r="CP13" i="8"/>
  <c r="CO13" i="8"/>
  <c r="CN13" i="8"/>
  <c r="CM13" i="8"/>
  <c r="CL13" i="8"/>
  <c r="CK13" i="8"/>
  <c r="CJ13" i="8"/>
  <c r="CI13" i="8"/>
  <c r="CH13" i="8"/>
  <c r="CG13" i="8"/>
  <c r="CF13" i="8"/>
  <c r="CE13" i="8"/>
  <c r="CD13" i="8"/>
  <c r="CP12" i="8"/>
  <c r="CO12" i="8"/>
  <c r="CN12" i="8"/>
  <c r="CM12" i="8"/>
  <c r="CL12" i="8"/>
  <c r="CK12" i="8"/>
  <c r="CJ12" i="8"/>
  <c r="CI12" i="8"/>
  <c r="CH12" i="8"/>
  <c r="CG12" i="8"/>
  <c r="CF12" i="8"/>
  <c r="CE12" i="8"/>
  <c r="CD12" i="8"/>
  <c r="CP11" i="8"/>
  <c r="CO11" i="8"/>
  <c r="CN11" i="8"/>
  <c r="CM11" i="8"/>
  <c r="CL11" i="8"/>
  <c r="CK11" i="8"/>
  <c r="CJ11" i="8"/>
  <c r="CI11" i="8"/>
  <c r="CH11" i="8"/>
  <c r="CG11" i="8"/>
  <c r="CF11" i="8"/>
  <c r="CE11" i="8"/>
  <c r="CD11" i="8"/>
  <c r="CO10" i="8"/>
  <c r="CN10" i="8"/>
  <c r="CM10" i="8"/>
  <c r="CL10" i="8"/>
  <c r="CK10" i="8"/>
  <c r="CJ10" i="8"/>
  <c r="CI10" i="8"/>
  <c r="CH10" i="8"/>
  <c r="CG10" i="8"/>
  <c r="CF10" i="8"/>
  <c r="CE10" i="8"/>
  <c r="CD10" i="8"/>
  <c r="CC29" i="8"/>
  <c r="CC28" i="8"/>
  <c r="CC27" i="8"/>
  <c r="CC26" i="8"/>
  <c r="CC25" i="8"/>
  <c r="CC24" i="8"/>
  <c r="CC23" i="8"/>
  <c r="CC22" i="8"/>
  <c r="CC21" i="8"/>
  <c r="CC20" i="8"/>
  <c r="CC19" i="8"/>
  <c r="CC18" i="8"/>
  <c r="CC17" i="8"/>
  <c r="CC16" i="8"/>
  <c r="CC15" i="8"/>
  <c r="CC14" i="8"/>
  <c r="CC13" i="8"/>
  <c r="CC12" i="8"/>
  <c r="CC11" i="8"/>
  <c r="CC10" i="8"/>
  <c r="CA29" i="8"/>
  <c r="CA28" i="8"/>
  <c r="CA27" i="8"/>
  <c r="CA26" i="8"/>
  <c r="CA25" i="8"/>
  <c r="CA24" i="8"/>
  <c r="CA23" i="8"/>
  <c r="CA22" i="8"/>
  <c r="CA21" i="8"/>
  <c r="CA20" i="8"/>
  <c r="CA19" i="8"/>
  <c r="CA18" i="8"/>
  <c r="CA17" i="8"/>
  <c r="CA16" i="8"/>
  <c r="CA15" i="8"/>
  <c r="CA14" i="8"/>
  <c r="CA13" i="8"/>
  <c r="CA12" i="8"/>
  <c r="CA11" i="8"/>
  <c r="CA10" i="8"/>
  <c r="BE29" i="8"/>
  <c r="BE28" i="8"/>
  <c r="EA28" i="8" s="1"/>
  <c r="BE27" i="8"/>
  <c r="BE26" i="8"/>
  <c r="BE25" i="8"/>
  <c r="EA25" i="8" s="1"/>
  <c r="BE24" i="8"/>
  <c r="EA24" i="8" s="1"/>
  <c r="BE23" i="8"/>
  <c r="BE22" i="8"/>
  <c r="BE21" i="8"/>
  <c r="BE20" i="8"/>
  <c r="EA20" i="8" s="1"/>
  <c r="BE19" i="8"/>
  <c r="BE18" i="8"/>
  <c r="BE17" i="8"/>
  <c r="EA17" i="8" s="1"/>
  <c r="BE16" i="8"/>
  <c r="EA16" i="8" s="1"/>
  <c r="BE15" i="8"/>
  <c r="BE14" i="8"/>
  <c r="BE13" i="8"/>
  <c r="BE12" i="8"/>
  <c r="EA12" i="8" s="1"/>
  <c r="BE11" i="8"/>
  <c r="BE10" i="8"/>
  <c r="CP10" i="8" s="1"/>
  <c r="AR29" i="8"/>
  <c r="AR28" i="8"/>
  <c r="AR27" i="8"/>
  <c r="AR26" i="8"/>
  <c r="AR25" i="8"/>
  <c r="AR24" i="8"/>
  <c r="AR23" i="8"/>
  <c r="AR22" i="8"/>
  <c r="AR21" i="8"/>
  <c r="AR20" i="8"/>
  <c r="AR19" i="8"/>
  <c r="AR18" i="8"/>
  <c r="AR17" i="8"/>
  <c r="AR16" i="8"/>
  <c r="AR15" i="8"/>
  <c r="AR14" i="8"/>
  <c r="AR13" i="8"/>
  <c r="AR12" i="8"/>
  <c r="AR11" i="8"/>
  <c r="AR10" i="8"/>
  <c r="EA11" i="8"/>
  <c r="DV29" i="8"/>
  <c r="DV28" i="8"/>
  <c r="DV27" i="8"/>
  <c r="DV24" i="8"/>
  <c r="DV21" i="8"/>
  <c r="DV20" i="8"/>
  <c r="DV16" i="8"/>
  <c r="DV13" i="8"/>
  <c r="DV12" i="8"/>
  <c r="DV11" i="8"/>
  <c r="DH29" i="8"/>
  <c r="DH28" i="8"/>
  <c r="DH27" i="8"/>
  <c r="DH26" i="8"/>
  <c r="DH25" i="8"/>
  <c r="DH24" i="8"/>
  <c r="DH23" i="8"/>
  <c r="DH22" i="8"/>
  <c r="DH21" i="8"/>
  <c r="DH20" i="8"/>
  <c r="DH19" i="8"/>
  <c r="DH18" i="8"/>
  <c r="DH17" i="8"/>
  <c r="DH16" i="8"/>
  <c r="DH15" i="8"/>
  <c r="DF29" i="8"/>
  <c r="DE29" i="8"/>
  <c r="DT29" i="8" s="1"/>
  <c r="DD29" i="8"/>
  <c r="DC29" i="8"/>
  <c r="DB29" i="8"/>
  <c r="DA29" i="8"/>
  <c r="CZ29" i="8"/>
  <c r="CY29" i="8"/>
  <c r="CX29" i="8"/>
  <c r="CW29" i="8"/>
  <c r="DL29" i="8" s="1"/>
  <c r="CV29" i="8"/>
  <c r="CU29" i="8"/>
  <c r="DF28" i="8"/>
  <c r="DE28" i="8"/>
  <c r="DD28" i="8"/>
  <c r="DS28" i="8" s="1"/>
  <c r="DC28" i="8"/>
  <c r="DB28" i="8"/>
  <c r="DA28" i="8"/>
  <c r="CZ28" i="8"/>
  <c r="DO28" i="8" s="1"/>
  <c r="CY28" i="8"/>
  <c r="CX28" i="8"/>
  <c r="CW28" i="8"/>
  <c r="CV28" i="8"/>
  <c r="DK28" i="8" s="1"/>
  <c r="CU28" i="8"/>
  <c r="DF27" i="8"/>
  <c r="DE27" i="8"/>
  <c r="DD27" i="8"/>
  <c r="DC27" i="8"/>
  <c r="DR27" i="8" s="1"/>
  <c r="DB27" i="8"/>
  <c r="DA27" i="8"/>
  <c r="CZ27" i="8"/>
  <c r="CY27" i="8"/>
  <c r="CX27" i="8"/>
  <c r="CW27" i="8"/>
  <c r="CV27" i="8"/>
  <c r="CU27" i="8"/>
  <c r="DJ27" i="8" s="1"/>
  <c r="DF26" i="8"/>
  <c r="DU26" i="8" s="1"/>
  <c r="DE26" i="8"/>
  <c r="DD26" i="8"/>
  <c r="DC26" i="8"/>
  <c r="DB26" i="8"/>
  <c r="DA26" i="8"/>
  <c r="CZ26" i="8"/>
  <c r="CY26" i="8"/>
  <c r="CX26" i="8"/>
  <c r="DM26" i="8" s="1"/>
  <c r="CW26" i="8"/>
  <c r="CV26" i="8"/>
  <c r="CU26" i="8"/>
  <c r="DF25" i="8"/>
  <c r="DE25" i="8"/>
  <c r="DD25" i="8"/>
  <c r="DC25" i="8"/>
  <c r="DB25" i="8"/>
  <c r="DA25" i="8"/>
  <c r="DP25" i="8" s="1"/>
  <c r="CZ25" i="8"/>
  <c r="CY25" i="8"/>
  <c r="CX25" i="8"/>
  <c r="CW25" i="8"/>
  <c r="CV25" i="8"/>
  <c r="CU25" i="8"/>
  <c r="DF24" i="8"/>
  <c r="DE24" i="8"/>
  <c r="DD24" i="8"/>
  <c r="DS24" i="8" s="1"/>
  <c r="DC24" i="8"/>
  <c r="DB24" i="8"/>
  <c r="DA24" i="8"/>
  <c r="CZ24" i="8"/>
  <c r="CY24" i="8"/>
  <c r="CX24" i="8"/>
  <c r="CW24" i="8"/>
  <c r="CV24" i="8"/>
  <c r="DK24" i="8" s="1"/>
  <c r="CU24" i="8"/>
  <c r="DF23" i="8"/>
  <c r="DE23" i="8"/>
  <c r="DD23" i="8"/>
  <c r="DC23" i="8"/>
  <c r="DB23" i="8"/>
  <c r="DA23" i="8"/>
  <c r="CZ23" i="8"/>
  <c r="CY23" i="8"/>
  <c r="DN23" i="8" s="1"/>
  <c r="CX23" i="8"/>
  <c r="CW23" i="8"/>
  <c r="CV23" i="8"/>
  <c r="CU23" i="8"/>
  <c r="DF22" i="8"/>
  <c r="DU22" i="8" s="1"/>
  <c r="DE22" i="8"/>
  <c r="DT22" i="8" s="1"/>
  <c r="DD22" i="8"/>
  <c r="DS22" i="8" s="1"/>
  <c r="DC22" i="8"/>
  <c r="DR22" i="8" s="1"/>
  <c r="DB22" i="8"/>
  <c r="DQ22" i="8" s="1"/>
  <c r="DA22" i="8"/>
  <c r="DP22" i="8" s="1"/>
  <c r="CZ22" i="8"/>
  <c r="DO22" i="8" s="1"/>
  <c r="CY22" i="8"/>
  <c r="DN22" i="8" s="1"/>
  <c r="CX22" i="8"/>
  <c r="DM22" i="8" s="1"/>
  <c r="CW22" i="8"/>
  <c r="DL22" i="8" s="1"/>
  <c r="CV22" i="8"/>
  <c r="DK22" i="8" s="1"/>
  <c r="CU22" i="8"/>
  <c r="DJ22" i="8" s="1"/>
  <c r="DF21" i="8"/>
  <c r="DE21" i="8"/>
  <c r="DT21" i="8" s="1"/>
  <c r="DD21" i="8"/>
  <c r="DS21" i="8" s="1"/>
  <c r="DC21" i="8"/>
  <c r="DR21" i="8" s="1"/>
  <c r="DB21" i="8"/>
  <c r="DA21" i="8"/>
  <c r="DP21" i="8" s="1"/>
  <c r="CZ21" i="8"/>
  <c r="DO21" i="8" s="1"/>
  <c r="CY21" i="8"/>
  <c r="DN21" i="8" s="1"/>
  <c r="CX21" i="8"/>
  <c r="CW21" i="8"/>
  <c r="DL21" i="8" s="1"/>
  <c r="CV21" i="8"/>
  <c r="DK21" i="8" s="1"/>
  <c r="CU21" i="8"/>
  <c r="DJ21" i="8" s="1"/>
  <c r="DF20" i="8"/>
  <c r="DE20" i="8"/>
  <c r="DD20" i="8"/>
  <c r="DS20" i="8" s="1"/>
  <c r="DC20" i="8"/>
  <c r="DB20" i="8"/>
  <c r="DA20" i="8"/>
  <c r="CZ20" i="8"/>
  <c r="DO20" i="8" s="1"/>
  <c r="CY20" i="8"/>
  <c r="CX20" i="8"/>
  <c r="CW20" i="8"/>
  <c r="CV20" i="8"/>
  <c r="DK20" i="8" s="1"/>
  <c r="CU20" i="8"/>
  <c r="DF19" i="8"/>
  <c r="DE19" i="8"/>
  <c r="DD19" i="8"/>
  <c r="DC19" i="8"/>
  <c r="DR19" i="8" s="1"/>
  <c r="DB19" i="8"/>
  <c r="DA19" i="8"/>
  <c r="CZ19" i="8"/>
  <c r="CY19" i="8"/>
  <c r="CX19" i="8"/>
  <c r="CW19" i="8"/>
  <c r="CV19" i="8"/>
  <c r="CU19" i="8"/>
  <c r="DJ19" i="8" s="1"/>
  <c r="DF18" i="8"/>
  <c r="DU18" i="8" s="1"/>
  <c r="DE18" i="8"/>
  <c r="DD18" i="8"/>
  <c r="DC18" i="8"/>
  <c r="DB18" i="8"/>
  <c r="DA18" i="8"/>
  <c r="CZ18" i="8"/>
  <c r="CY18" i="8"/>
  <c r="CX18" i="8"/>
  <c r="DM18" i="8" s="1"/>
  <c r="CW18" i="8"/>
  <c r="CV18" i="8"/>
  <c r="CU18" i="8"/>
  <c r="DF17" i="8"/>
  <c r="DE17" i="8"/>
  <c r="DD17" i="8"/>
  <c r="DC17" i="8"/>
  <c r="DB17" i="8"/>
  <c r="DA17" i="8"/>
  <c r="DP17" i="8" s="1"/>
  <c r="CZ17" i="8"/>
  <c r="CY17" i="8"/>
  <c r="CX17" i="8"/>
  <c r="CW17" i="8"/>
  <c r="CV17" i="8"/>
  <c r="CU17" i="8"/>
  <c r="DF16" i="8"/>
  <c r="DE16" i="8"/>
  <c r="DD16" i="8"/>
  <c r="DS16" i="8" s="1"/>
  <c r="DC16" i="8"/>
  <c r="DB16" i="8"/>
  <c r="DA16" i="8"/>
  <c r="CZ16" i="8"/>
  <c r="CY16" i="8"/>
  <c r="CX16" i="8"/>
  <c r="CW16" i="8"/>
  <c r="CV16" i="8"/>
  <c r="DK16" i="8" s="1"/>
  <c r="CU16" i="8"/>
  <c r="DF15" i="8"/>
  <c r="DE15" i="8"/>
  <c r="DD15" i="8"/>
  <c r="DC15" i="8"/>
  <c r="DB15" i="8"/>
  <c r="DA15" i="8"/>
  <c r="CZ15" i="8"/>
  <c r="CY15" i="8"/>
  <c r="DN15" i="8" s="1"/>
  <c r="CX15" i="8"/>
  <c r="CW15" i="8"/>
  <c r="CV15" i="8"/>
  <c r="CU15" i="8"/>
  <c r="DF14" i="8"/>
  <c r="DE14" i="8"/>
  <c r="DD14" i="8"/>
  <c r="DC14" i="8"/>
  <c r="DB14" i="8"/>
  <c r="DA14" i="8"/>
  <c r="CZ14" i="8"/>
  <c r="CY14" i="8"/>
  <c r="CX14" i="8"/>
  <c r="CW14" i="8"/>
  <c r="CV14" i="8"/>
  <c r="CU14" i="8"/>
  <c r="DF13" i="8"/>
  <c r="DE13" i="8"/>
  <c r="DD13" i="8"/>
  <c r="DC13" i="8"/>
  <c r="DB13" i="8"/>
  <c r="DA13" i="8"/>
  <c r="CZ13" i="8"/>
  <c r="CY13" i="8"/>
  <c r="CX13" i="8"/>
  <c r="CW13" i="8"/>
  <c r="CV13" i="8"/>
  <c r="CU13" i="8"/>
  <c r="DF12" i="8"/>
  <c r="DE12" i="8"/>
  <c r="DD12" i="8"/>
  <c r="DC12" i="8"/>
  <c r="DB12" i="8"/>
  <c r="DA12" i="8"/>
  <c r="CZ12" i="8"/>
  <c r="CY12" i="8"/>
  <c r="CX12" i="8"/>
  <c r="CW12" i="8"/>
  <c r="CV12" i="8"/>
  <c r="CU12" i="8"/>
  <c r="DF11" i="8"/>
  <c r="DE11" i="8"/>
  <c r="DD11" i="8"/>
  <c r="DC11" i="8"/>
  <c r="DB11" i="8"/>
  <c r="DA11" i="8"/>
  <c r="CZ11" i="8"/>
  <c r="CY11" i="8"/>
  <c r="CX11" i="8"/>
  <c r="CW11" i="8"/>
  <c r="CV11" i="8"/>
  <c r="CU11" i="8"/>
  <c r="AS8" i="8"/>
  <c r="BH8" i="8" s="1"/>
  <c r="CD8" i="8" s="1"/>
  <c r="CU8" i="8" s="1"/>
  <c r="AF8" i="8"/>
  <c r="AT8" i="8" s="1"/>
  <c r="BI8" i="8" s="1"/>
  <c r="CE8" i="8" s="1"/>
  <c r="CC8" i="8"/>
  <c r="AR8" i="8"/>
  <c r="D10" i="8"/>
  <c r="D11" i="8"/>
  <c r="CU38" i="8"/>
  <c r="CU37" i="8"/>
  <c r="CU36" i="8"/>
  <c r="CU39" i="8"/>
  <c r="DH14" i="8"/>
  <c r="CV38" i="8"/>
  <c r="CV37" i="8"/>
  <c r="CV36" i="8"/>
  <c r="CV39" i="8"/>
  <c r="CW38" i="8"/>
  <c r="CW37" i="8"/>
  <c r="CW36" i="8"/>
  <c r="CW39" i="8"/>
  <c r="CX38" i="8"/>
  <c r="CX37" i="8"/>
  <c r="CX36" i="8"/>
  <c r="CX39" i="8"/>
  <c r="CY38" i="8"/>
  <c r="CY37" i="8"/>
  <c r="CY36" i="8"/>
  <c r="CY39" i="8"/>
  <c r="CZ38" i="8"/>
  <c r="CZ37" i="8"/>
  <c r="CZ36" i="8"/>
  <c r="CZ39" i="8"/>
  <c r="DA38" i="8"/>
  <c r="DA37" i="8"/>
  <c r="DA36" i="8"/>
  <c r="DA39" i="8"/>
  <c r="DB38" i="8"/>
  <c r="DB37" i="8"/>
  <c r="DB36" i="8"/>
  <c r="DB39" i="8"/>
  <c r="DC38" i="8"/>
  <c r="DC37" i="8"/>
  <c r="DC36" i="8"/>
  <c r="DC39" i="8"/>
  <c r="DD38" i="8"/>
  <c r="DD37" i="8"/>
  <c r="DD36" i="8"/>
  <c r="DD39" i="8"/>
  <c r="DE38" i="8"/>
  <c r="DE37" i="8"/>
  <c r="DE36" i="8"/>
  <c r="DE39" i="8"/>
  <c r="DF38" i="8"/>
  <c r="DF37" i="8"/>
  <c r="DF36" i="8"/>
  <c r="DF39" i="8"/>
  <c r="DH10" i="8"/>
  <c r="DH11" i="8"/>
  <c r="DH12" i="8"/>
  <c r="DH13" i="8"/>
  <c r="CS39" i="8"/>
  <c r="CS38" i="8"/>
  <c r="CS37" i="8"/>
  <c r="CW10" i="8"/>
  <c r="DA10" i="8"/>
  <c r="DE10" i="8"/>
  <c r="CZ10" i="8"/>
  <c r="CV10" i="8"/>
  <c r="DD10" i="8"/>
  <c r="CY10" i="8"/>
  <c r="DC10" i="8"/>
  <c r="CU10" i="8"/>
  <c r="DB10" i="8"/>
  <c r="CX10" i="8"/>
  <c r="DF10" i="8"/>
  <c r="D12" i="8" l="1"/>
  <c r="D13" i="8" s="1"/>
  <c r="DJ15" i="8"/>
  <c r="DR15" i="8"/>
  <c r="DJ23" i="8"/>
  <c r="DR23" i="8"/>
  <c r="DJ17" i="8"/>
  <c r="DR17" i="8"/>
  <c r="DK17" i="8"/>
  <c r="DS17" i="8"/>
  <c r="DK25" i="8"/>
  <c r="DS25" i="8"/>
  <c r="DK29" i="8"/>
  <c r="DQ17" i="8"/>
  <c r="DL17" i="8"/>
  <c r="DT17" i="8"/>
  <c r="DL25" i="8"/>
  <c r="DT25" i="8"/>
  <c r="DM17" i="8"/>
  <c r="DU17" i="8"/>
  <c r="DM10" i="8"/>
  <c r="DN17" i="8"/>
  <c r="DO17" i="8"/>
  <c r="DO25" i="8"/>
  <c r="DL18" i="8"/>
  <c r="DT18" i="8"/>
  <c r="DL26" i="8"/>
  <c r="DT26" i="8"/>
  <c r="DP29" i="8"/>
  <c r="EA22" i="8"/>
  <c r="DN18" i="8"/>
  <c r="DN26" i="8"/>
  <c r="DO18" i="8"/>
  <c r="DO26" i="8"/>
  <c r="DS29" i="8"/>
  <c r="EA21" i="8"/>
  <c r="EA29" i="8"/>
  <c r="DP18" i="8"/>
  <c r="DP26" i="8"/>
  <c r="DQ18" i="8"/>
  <c r="DQ26" i="8"/>
  <c r="DJ18" i="8"/>
  <c r="DR18" i="8"/>
  <c r="DJ26" i="8"/>
  <c r="DR26" i="8"/>
  <c r="DK18" i="8"/>
  <c r="DS18" i="8"/>
  <c r="DK26" i="8"/>
  <c r="DS26" i="8"/>
  <c r="EA19" i="8"/>
  <c r="EA27" i="8"/>
  <c r="DO16" i="8"/>
  <c r="DO24" i="8"/>
  <c r="EA13" i="8"/>
  <c r="EA18" i="8"/>
  <c r="EA26" i="8"/>
  <c r="DT19" i="8"/>
  <c r="DT27" i="8"/>
  <c r="EA15" i="8"/>
  <c r="EA23" i="8"/>
  <c r="DP10" i="8"/>
  <c r="DN10" i="8"/>
  <c r="DN19" i="8"/>
  <c r="DN27" i="8"/>
  <c r="DO29" i="8"/>
  <c r="EA10" i="8"/>
  <c r="DO14" i="8"/>
  <c r="EA14" i="8"/>
  <c r="DR10" i="8"/>
  <c r="DJ13" i="8"/>
  <c r="DN13" i="8"/>
  <c r="DR13" i="8"/>
  <c r="DJ14" i="8"/>
  <c r="DN14" i="8"/>
  <c r="DR14" i="8"/>
  <c r="AG8" i="8"/>
  <c r="AH8" i="8" s="1"/>
  <c r="AI8" i="8" s="1"/>
  <c r="AJ8" i="8" s="1"/>
  <c r="DL16" i="8"/>
  <c r="DT16" i="8"/>
  <c r="DP20" i="8"/>
  <c r="DT20" i="8"/>
  <c r="DL24" i="8"/>
  <c r="DP24" i="8"/>
  <c r="DT24" i="8"/>
  <c r="DL28" i="8"/>
  <c r="DP28" i="8"/>
  <c r="DT28" i="8"/>
  <c r="DP16" i="8"/>
  <c r="DL20" i="8"/>
  <c r="DM16" i="8"/>
  <c r="DQ16" i="8"/>
  <c r="DU16" i="8"/>
  <c r="DM20" i="8"/>
  <c r="DQ20" i="8"/>
  <c r="DU20" i="8"/>
  <c r="DM21" i="8"/>
  <c r="DQ21" i="8"/>
  <c r="DU21" i="8"/>
  <c r="DM24" i="8"/>
  <c r="DQ24" i="8"/>
  <c r="DU24" i="8"/>
  <c r="DM25" i="8"/>
  <c r="DQ25" i="8"/>
  <c r="DU25" i="8"/>
  <c r="DM28" i="8"/>
  <c r="DQ28" i="8"/>
  <c r="DU28" i="8"/>
  <c r="DM29" i="8"/>
  <c r="DQ29" i="8"/>
  <c r="DU29" i="8"/>
  <c r="DO12" i="8"/>
  <c r="DJ11" i="8"/>
  <c r="DN11" i="8"/>
  <c r="DR11" i="8"/>
  <c r="DJ16" i="8"/>
  <c r="DN16" i="8"/>
  <c r="DR16" i="8"/>
  <c r="DJ20" i="8"/>
  <c r="DN20" i="8"/>
  <c r="DR20" i="8"/>
  <c r="DJ24" i="8"/>
  <c r="DN24" i="8"/>
  <c r="DR24" i="8"/>
  <c r="DJ25" i="8"/>
  <c r="DN25" i="8"/>
  <c r="DR25" i="8"/>
  <c r="DJ28" i="8"/>
  <c r="DN28" i="8"/>
  <c r="DR28" i="8"/>
  <c r="DJ29" i="8"/>
  <c r="DN29" i="8"/>
  <c r="DR29" i="8"/>
  <c r="DL19" i="8"/>
  <c r="DL23" i="8"/>
  <c r="DL27" i="8"/>
  <c r="DK11" i="8"/>
  <c r="DO11" i="8"/>
  <c r="DS11" i="8"/>
  <c r="DK12" i="8"/>
  <c r="DS12" i="8"/>
  <c r="DK13" i="8"/>
  <c r="DO13" i="8"/>
  <c r="DS13" i="8"/>
  <c r="DK14" i="8"/>
  <c r="DS14" i="8"/>
  <c r="DK15" i="8"/>
  <c r="DO15" i="8"/>
  <c r="DS15" i="8"/>
  <c r="DK19" i="8"/>
  <c r="DO19" i="8"/>
  <c r="DS19" i="8"/>
  <c r="DT23" i="8"/>
  <c r="DO10" i="8"/>
  <c r="DL10" i="8"/>
  <c r="DL11" i="8"/>
  <c r="DP11" i="8"/>
  <c r="DT11" i="8"/>
  <c r="DL13" i="8"/>
  <c r="DP13" i="8"/>
  <c r="DT13" i="8"/>
  <c r="DL14" i="8"/>
  <c r="DP14" i="8"/>
  <c r="DT14" i="8"/>
  <c r="DL15" i="8"/>
  <c r="DP15" i="8"/>
  <c r="DT15" i="8"/>
  <c r="DP19" i="8"/>
  <c r="DP23" i="8"/>
  <c r="DP27" i="8"/>
  <c r="DM15" i="8"/>
  <c r="DQ15" i="8"/>
  <c r="DU15" i="8"/>
  <c r="DM19" i="8"/>
  <c r="DQ19" i="8"/>
  <c r="DU19" i="8"/>
  <c r="CV8" i="8"/>
  <c r="DJ8" i="8"/>
  <c r="DP12" i="8"/>
  <c r="DU10" i="8"/>
  <c r="DJ10" i="8"/>
  <c r="DT10" i="8"/>
  <c r="DM11" i="8"/>
  <c r="DQ11" i="8"/>
  <c r="DU11" i="8"/>
  <c r="DM12" i="8"/>
  <c r="DQ12" i="8"/>
  <c r="DU12" i="8"/>
  <c r="DM13" i="8"/>
  <c r="DQ13" i="8"/>
  <c r="DU13" i="8"/>
  <c r="DM14" i="8"/>
  <c r="DQ14" i="8"/>
  <c r="DU14" i="8"/>
  <c r="DM23" i="8"/>
  <c r="DQ23" i="8"/>
  <c r="DU23" i="8"/>
  <c r="DJ12" i="8"/>
  <c r="CQ29" i="8"/>
  <c r="CR29" i="8" s="1"/>
  <c r="CQ25" i="8"/>
  <c r="CR25" i="8" s="1"/>
  <c r="CQ21" i="8"/>
  <c r="CR21" i="8" s="1"/>
  <c r="CQ17" i="8"/>
  <c r="CR17" i="8" s="1"/>
  <c r="CQ13" i="8"/>
  <c r="CR13" i="8" s="1"/>
  <c r="CQ28" i="8"/>
  <c r="CR28" i="8" s="1"/>
  <c r="CQ24" i="8"/>
  <c r="CR24" i="8" s="1"/>
  <c r="CQ20" i="8"/>
  <c r="CR20" i="8" s="1"/>
  <c r="CQ16" i="8"/>
  <c r="CR16" i="8" s="1"/>
  <c r="CQ12" i="8"/>
  <c r="CR12" i="8" s="1"/>
  <c r="CQ27" i="8"/>
  <c r="CR27" i="8" s="1"/>
  <c r="CQ23" i="8"/>
  <c r="CR23" i="8" s="1"/>
  <c r="CQ19" i="8"/>
  <c r="CR19" i="8" s="1"/>
  <c r="CQ15" i="8"/>
  <c r="CR15" i="8" s="1"/>
  <c r="CQ11" i="8"/>
  <c r="CR11" i="8" s="1"/>
  <c r="CQ26" i="8"/>
  <c r="CR26" i="8" s="1"/>
  <c r="CQ10" i="8"/>
  <c r="CR10" i="8" s="1"/>
  <c r="CQ22" i="8"/>
  <c r="CR22" i="8" s="1"/>
  <c r="CQ18" i="8"/>
  <c r="CR18" i="8" s="1"/>
  <c r="DL12" i="8"/>
  <c r="DT12" i="8"/>
  <c r="DN12" i="8"/>
  <c r="DR12" i="8"/>
  <c r="DQ10" i="8"/>
  <c r="DS10" i="8"/>
  <c r="DK10" i="8"/>
  <c r="BF29" i="8"/>
  <c r="BF27" i="8"/>
  <c r="BF25" i="8"/>
  <c r="BF23" i="8"/>
  <c r="BF21" i="8"/>
  <c r="BF19" i="8"/>
  <c r="BF17" i="8"/>
  <c r="BF15" i="8"/>
  <c r="BF13" i="8"/>
  <c r="BF11" i="8"/>
  <c r="BF28" i="8"/>
  <c r="BF26" i="8"/>
  <c r="BF24" i="8"/>
  <c r="BF22" i="8"/>
  <c r="BF20" i="8"/>
  <c r="DX20" i="8" s="1"/>
  <c r="DY20" i="8" s="1"/>
  <c r="BF18" i="8"/>
  <c r="BF16" i="8"/>
  <c r="BF14" i="8"/>
  <c r="BF12" i="8"/>
  <c r="BF10" i="8"/>
  <c r="DK23" i="8"/>
  <c r="DO23" i="8"/>
  <c r="DS23" i="8"/>
  <c r="CQ14" i="8"/>
  <c r="CR14" i="8" s="1"/>
  <c r="DK27" i="8"/>
  <c r="DO27" i="8"/>
  <c r="DS27" i="8"/>
  <c r="DM27" i="8"/>
  <c r="DQ27" i="8"/>
  <c r="DU27" i="8"/>
  <c r="AU8" i="8"/>
  <c r="BJ8" i="8" s="1"/>
  <c r="CF8" i="8" s="1"/>
  <c r="AV8" i="8"/>
  <c r="BK8" i="8" s="1"/>
  <c r="CG8" i="8" s="1"/>
  <c r="AK8" i="8"/>
  <c r="AX8" i="8"/>
  <c r="BM8" i="8" s="1"/>
  <c r="CI8" i="8" s="1"/>
  <c r="AW8" i="8"/>
  <c r="BL8" i="8" s="1"/>
  <c r="CH8" i="8" s="1"/>
  <c r="D14" i="8" l="1"/>
  <c r="D15" i="8" s="1"/>
  <c r="D16" i="8" s="1"/>
  <c r="D17" i="8" s="1"/>
  <c r="D18" i="8" s="1"/>
  <c r="D19" i="8" s="1"/>
  <c r="D20" i="8" s="1"/>
  <c r="D21" i="8" s="1"/>
  <c r="D22" i="8" s="1"/>
  <c r="D23" i="8" s="1"/>
  <c r="D24" i="8" s="1"/>
  <c r="D25" i="8" s="1"/>
  <c r="D26" i="8" s="1"/>
  <c r="D27" i="8" s="1"/>
  <c r="D28" i="8" s="1"/>
  <c r="D29" i="8" s="1"/>
  <c r="DX17" i="8"/>
  <c r="DY17" i="8" s="1"/>
  <c r="DX14" i="8"/>
  <c r="DY14" i="8" s="1"/>
  <c r="DX16" i="8"/>
  <c r="DY16" i="8" s="1"/>
  <c r="DX13" i="8"/>
  <c r="DY13" i="8" s="1"/>
  <c r="DX23" i="8"/>
  <c r="DY23" i="8" s="1"/>
  <c r="DX29" i="8"/>
  <c r="DY29" i="8" s="1"/>
  <c r="DX28" i="8"/>
  <c r="DY28" i="8" s="1"/>
  <c r="DX19" i="8"/>
  <c r="DY19" i="8" s="1"/>
  <c r="DX15" i="8"/>
  <c r="DY15" i="8" s="1"/>
  <c r="DX12" i="8"/>
  <c r="DY12" i="8" s="1"/>
  <c r="DX25" i="8"/>
  <c r="DY25" i="8" s="1"/>
  <c r="DX10" i="8"/>
  <c r="DY10" i="8" s="1"/>
  <c r="DX18" i="8"/>
  <c r="DY18" i="8" s="1"/>
  <c r="DX11" i="8"/>
  <c r="DY11" i="8" s="1"/>
  <c r="DX27" i="8"/>
  <c r="DY27" i="8" s="1"/>
  <c r="DX24" i="8"/>
  <c r="DY24" i="8" s="1"/>
  <c r="DX21" i="8"/>
  <c r="DY21" i="8" s="1"/>
  <c r="DX22" i="8"/>
  <c r="DY22" i="8" s="1"/>
  <c r="DX26" i="8"/>
  <c r="DY26" i="8" s="1"/>
  <c r="CW8" i="8"/>
  <c r="DK8" i="8"/>
  <c r="AL8" i="8"/>
  <c r="AY8" i="8"/>
  <c r="BN8" i="8" s="1"/>
  <c r="CJ8" i="8" s="1"/>
  <c r="DL8" i="8" l="1"/>
  <c r="CX8" i="8"/>
  <c r="AZ8" i="8"/>
  <c r="BO8" i="8" s="1"/>
  <c r="CK8" i="8" s="1"/>
  <c r="AM8" i="8"/>
  <c r="DM8" i="8" l="1"/>
  <c r="CY8" i="8"/>
  <c r="AN8" i="8"/>
  <c r="BA8" i="8"/>
  <c r="BP8" i="8" s="1"/>
  <c r="CL8" i="8" s="1"/>
  <c r="CZ8" i="8" l="1"/>
  <c r="DN8" i="8"/>
  <c r="AO8" i="8"/>
  <c r="BB8" i="8"/>
  <c r="BQ8" i="8" s="1"/>
  <c r="CM8" i="8" s="1"/>
  <c r="DA8" i="8" l="1"/>
  <c r="DO8" i="8"/>
  <c r="AP8" i="8"/>
  <c r="BC8" i="8"/>
  <c r="BR8" i="8" s="1"/>
  <c r="CN8" i="8" s="1"/>
  <c r="DB8" i="8" l="1"/>
  <c r="DP8" i="8"/>
  <c r="BD8" i="8"/>
  <c r="BS8" i="8" s="1"/>
  <c r="CO8" i="8" s="1"/>
  <c r="DQ8" i="8" l="1"/>
  <c r="DC8" i="8"/>
  <c r="DD8" i="8" l="1"/>
  <c r="DR8" i="8"/>
  <c r="DE8" i="8" l="1"/>
  <c r="DS8" i="8"/>
  <c r="DF8" i="8" l="1"/>
  <c r="DT8" i="8"/>
  <c r="DU8" i="8" l="1"/>
</calcChain>
</file>

<file path=xl/sharedStrings.xml><?xml version="1.0" encoding="utf-8"?>
<sst xmlns="http://schemas.openxmlformats.org/spreadsheetml/2006/main" count="82" uniqueCount="64">
  <si>
    <t>San Diego Gas &amp; Electric Company</t>
  </si>
  <si>
    <t>Contact Information</t>
  </si>
  <si>
    <t>Offer Information</t>
  </si>
  <si>
    <t>Will the project be able to provide flexible capacity and if so what category for each Month?</t>
  </si>
  <si>
    <t>Project Capacity (kW)</t>
  </si>
  <si>
    <t xml:space="preserve">Capacity Cost ($/kW-month) </t>
  </si>
  <si>
    <t>Maximum Capacity Payments from SDG&amp;E to Offeror</t>
  </si>
  <si>
    <t>Legal Entity Name that will sign the Contract</t>
  </si>
  <si>
    <t>Offer Number</t>
  </si>
  <si>
    <t>Variation Number</t>
  </si>
  <si>
    <t>Street Address 1</t>
  </si>
  <si>
    <t>Street Address 2</t>
  </si>
  <si>
    <t>City</t>
  </si>
  <si>
    <t>State</t>
  </si>
  <si>
    <t>Zip</t>
  </si>
  <si>
    <t>Primary Contact First Name</t>
  </si>
  <si>
    <t>Primary Contact Last Name</t>
  </si>
  <si>
    <t>Title</t>
  </si>
  <si>
    <t>Email Address</t>
  </si>
  <si>
    <t>Office Phone Number</t>
  </si>
  <si>
    <t>Cell Phone Number</t>
  </si>
  <si>
    <t>Fax Number</t>
  </si>
  <si>
    <t>Secondary Contact First Name</t>
  </si>
  <si>
    <t>Secondary Contact Last Name</t>
  </si>
  <si>
    <t xml:space="preserve">Total Expected Registrations </t>
  </si>
  <si>
    <t>Of the Total Expected Registrations, how many registrations will you need in addition to those you already have?</t>
  </si>
  <si>
    <t>Minimum Registrations Available for this Offer to be Accepted</t>
  </si>
  <si>
    <t>Total</t>
  </si>
  <si>
    <t>Will your project require any permits, interconnection agreements, environmental studies, or additional land rights prior to operation?</t>
  </si>
  <si>
    <t>Is there any ongoing investigation or an investigation that has occurred within the last five years with respect to any alleged violation of any rule, regulation, or law associated with any commodity, securities, environmental, or financial market regarding any DR services you were/are providing?</t>
  </si>
  <si>
    <t>Are you going to use enabling technology with at least 90% of your PDR customers?</t>
  </si>
  <si>
    <t>Total Qualitative Score Adder</t>
  </si>
  <si>
    <t>Yes</t>
  </si>
  <si>
    <t>No Flex</t>
  </si>
  <si>
    <t>No</t>
  </si>
  <si>
    <t>NPV Date</t>
  </si>
  <si>
    <t>Ranking of Offers</t>
  </si>
  <si>
    <t>RA Value ($/kW-mo) based on bid parameters</t>
  </si>
  <si>
    <t>RA Value ($) based on bid parameters and bid capacity</t>
  </si>
  <si>
    <t>Average Cost ($/kW-yr)</t>
  </si>
  <si>
    <t>PRM Multiplier</t>
  </si>
  <si>
    <t>System</t>
  </si>
  <si>
    <t>Cat 1 Flex</t>
  </si>
  <si>
    <t>Cat 2 Flex</t>
  </si>
  <si>
    <t>Cat 3 Flex</t>
  </si>
  <si>
    <t>Do you expect a majority of your resource/customers to emit GHG emissions (batteries charging from the grid are not 100% efficient and so they need more charging energy then discharged energy thereby causing GHG emissions as opposed to digital thermostats that do not materially cause GHG emissions)?</t>
  </si>
  <si>
    <t>If the cells are highlighted you must submit supporting documentation</t>
  </si>
  <si>
    <t>Answers that cause an increase in price</t>
  </si>
  <si>
    <t>Total X (1+ Total Qualitative Score Adder)</t>
  </si>
  <si>
    <t>NPV Total</t>
  </si>
  <si>
    <t>Offer Form</t>
  </si>
  <si>
    <t>Qualitative Criteria</t>
  </si>
  <si>
    <t>RA Value ($) - Maximum Contract Cost ($) X Qualitative Adder</t>
  </si>
  <si>
    <t>NMV = [NPV(Benefits) - NPV(Cost) X Qualitative adder]/NPV(Capacity) X 12</t>
  </si>
  <si>
    <t>2020 DRAM RFO</t>
  </si>
  <si>
    <t>SDGE's Cost of Capital*:</t>
  </si>
  <si>
    <t>Have you willfullly terminated on your most recent DRAM PA?    -- OR --   Have you submitted offers that demonstrated bidding behavior providing clear evidence of market manipulation or collusion?</t>
  </si>
  <si>
    <t>Have you not signed a DRAM PA when extended a shortlist offer on your most recent submitted offer?    -- OR --  If you currently have or previously had a 2019, 2018-2019, or 2017 DRAM contract, have you delivered Supply Plans to the IOUs for DRAM totaling, in aggregate, less than 50% of the contracted capactiy for all months in your most recent DRAM contract term, at the time of offer submittal?</t>
  </si>
  <si>
    <t>New Market Participant Bid?</t>
  </si>
  <si>
    <t>Monthly RA Values ($/kW-month) -  VALUES ARE RANDOM</t>
  </si>
  <si>
    <t>*Stated value is for example only</t>
  </si>
  <si>
    <t>Residential or Non-Residential?</t>
  </si>
  <si>
    <t>Res</t>
  </si>
  <si>
    <t>Non-Res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</si>
</sst>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4">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
    <numFmt numFmtId="165" formatCode=";;;"/>
    <numFmt numFmtId="166" formatCode="_-* #,##0_-;\-* #,##0_-;_-* &quot;-&quot;_-;_-@_-"/>
    <numFmt numFmtId="167" formatCode="_-* #,##0.00_-;\-* #,##0.00_-;_-* &quot;-&quot;??_-;_-@_-"/>
    <numFmt numFmtId="168" formatCode="_(* #,##0.0_);_(* \(#,##0.0\);_(* &quot;-&quot;?_);_(@_)"/>
    <numFmt numFmtId="169" formatCode="d\.m\.yy"/>
    <numFmt numFmtId="170" formatCode="#,##0.0_);[Red]\(#,##0.0\)"/>
    <numFmt numFmtId="171" formatCode="&quot;$&quot;#,##0.0_);\(&quot;$&quot;#,##0.0\)"/>
    <numFmt numFmtId="172" formatCode="&quot;$&quot;\ \ \ #,##0;&quot;$&quot;\ \ \(#,##0\)"/>
    <numFmt numFmtId="173" formatCode="#,##0.00&quot; $&quot;;\-#,##0.00&quot; $&quot;"/>
    <numFmt numFmtId="174" formatCode="0.00;[Red]0.00"/>
    <numFmt numFmtId="175" formatCode="#,##0.00&quot; F&quot;_);\(#,##0.00&quot; F&quot;\)"/>
    <numFmt numFmtId="176" formatCode="_(* #,##0.00000_);_(* \(#,##0.00000\);_(* &quot;-&quot;??_);_(@_)"/>
    <numFmt numFmtId="177" formatCode="&quot;$&quot;#,##0.00&quot;(l)&quot;_);\(&quot;$&quot;#,##0.00&quot;(l)&quot;\)"/>
    <numFmt numFmtId="178" formatCode="&quot;$&quot;#,\);\(&quot;$&quot;#,##0\)"/>
    <numFmt numFmtId="179" formatCode="[Blue]0%"/>
    <numFmt numFmtId="180" formatCode="_(* #,##0.00_);_(* \(#,##0.00\);_(* &quot;-&quot;_);_(@_)"/>
    <numFmt numFmtId="181" formatCode="0.0%"/>
    <numFmt numFmtId="182" formatCode="0.0000"/>
    <numFmt numFmtId="183" formatCode="#,##0.0_);\(#,##0.0\)"/>
    <numFmt numFmtId="184" formatCode="&quot;$&quot;#,##0.0;\(&quot;$&quot;#,##0.0\);&quot;$&quot;#,##0.0"/>
    <numFmt numFmtId="185" formatCode="&quot;$&quot;#,##0.000_);\(&quot;$&quot;#,##0.000\)"/>
    <numFmt numFmtId="186" formatCode="hh:mm"/>
    <numFmt numFmtId="187" formatCode="00000"/>
    <numFmt numFmtId="188" formatCode="#,##0.00000_);\(#,##0.00000\)"/>
    <numFmt numFmtId="189" formatCode="&quot;$&quot;#,##0\ ;\(&quot;$&quot;#,##0\)"/>
    <numFmt numFmtId="190" formatCode="0.000"/>
    <numFmt numFmtId="191" formatCode="_(* #,##0_);_(* \(#,##0\);_(* &quot;-&quot;??_);_(@_)"/>
    <numFmt numFmtId="192" formatCode="m/d"/>
    <numFmt numFmtId="193" formatCode="mm/dd/yy"/>
    <numFmt numFmtId="194" formatCode="&quot;$&quot;#,##0"/>
    <numFmt numFmtId="195" formatCode="#,##0.0000_);\(#,##0.0000\)"/>
    <numFmt numFmtId="196" formatCode="#,##0.00;[Red]#,##0.00"/>
    <numFmt numFmtId="197" formatCode="0.0\x"/>
    <numFmt numFmtId="198" formatCode="_-* #,##0.00\ [$€-1]_-;\-* #,##0.00\ [$€-1]_-;_-* &quot;-&quot;??\ [$€-1]_-"/>
    <numFmt numFmtId="199" formatCode="\«#,##0;_(* #,##0;_(* &quot;-&quot;??_);_(@_)"/>
    <numFmt numFmtId="200" formatCode="yyyy"/>
    <numFmt numFmtId="201" formatCode="mm/dd/yy;@"/>
    <numFmt numFmtId="202" formatCode="_(&quot;$&quot;* #,##0_);_(&quot;$&quot;* \(#,##0\);_(&quot;$&quot;* &quot;-&quot;??_);_(@_)"/>
    <numFmt numFmtId="203" formatCode="0.00%;\(0.00%\)"/>
    <numFmt numFmtId="204" formatCode="[Blue]0.0%"/>
    <numFmt numFmtId="205" formatCode="_(&quot;$&quot;* #,##0.0_);_(&quot;$&quot;* \(#,##0.0\);_(&quot;$&quot;* &quot;-&quot;??_);_(@_)"/>
    <numFmt numFmtId="206" formatCode="&quot;$&quot;#,##0.00"/>
    <numFmt numFmtId="207" formatCode="[$-409]mmm\-yy;@"/>
    <numFmt numFmtId="208" formatCode="_(* #,##0.0\x_);_(* \(#,##0.0\x\);_(* &quot;-&quot;??_);_(@_)"/>
    <numFmt numFmtId="209" formatCode="&quot;$&quot;#,##0.0"/>
    <numFmt numFmtId="210" formatCode="0.00_);\(0.00\);0.00_);@_)"/>
    <numFmt numFmtId="211" formatCode="0.0;[Red]0.0"/>
    <numFmt numFmtId="212" formatCode="#,##0.0\x_);\(#,##0.0\x\);&quot;-x&quot;_);@_)"/>
    <numFmt numFmtId="213" formatCode="0.000%"/>
    <numFmt numFmtId="214" formatCode="General_)"/>
    <numFmt numFmtId="215" formatCode="0.00_);\(0.00\)"/>
    <numFmt numFmtId="216" formatCode="_-* #,##0.0_-;\-* #,##0.0_-;_-* &quot;-&quot;??_-;_-@_-"/>
    <numFmt numFmtId="217" formatCode="0_);\(0\)"/>
    <numFmt numFmtId="218" formatCode="#,##0.0"/>
    <numFmt numFmtId="219" formatCode="0.000000"/>
    <numFmt numFmtId="220" formatCode="#,##0.000"/>
    <numFmt numFmtId="221" formatCode="_(&quot;$&quot;* #,##0.00_);_(&quot;$&quot;* \(#,##0.00\);_(* &quot;-&quot;_);_(@_)"/>
    <numFmt numFmtId="222" formatCode="_(&quot;$&quot;* #,##0.0_);_(&quot;$&quot;* \(#,##0.0\);_(* &quot;-&quot;_);_(@_)"/>
    <numFmt numFmtId="223" formatCode="_(* #,##0.0_);_(* \(#,##0.0\);_(* &quot;-&quot;_);_(@_)"/>
    <numFmt numFmtId="224" formatCode="#,##0&quot; $&quot;;\-#,##0&quot; $&quot;"/>
    <numFmt numFmtId="225" formatCode="#,##0&quot; $&quot;;[Red]\-#,##0&quot; $&quot;"/>
    <numFmt numFmtId="226" formatCode="_(* #,##0.0_);_(* \(#,##0.0\);_(* &quot;-&quot;??_);_(@_)"/>
    <numFmt numFmtId="227" formatCode="0.000_);\(0.000\)"/>
    <numFmt numFmtId="228" formatCode="&quot;Yes&quot;;;\ &quot;No&quot;"/>
    <numFmt numFmtId="229" formatCode="mmm"/>
    <numFmt numFmtId="230" formatCode="#,##0;\(#,##0\)"/>
  </numFmts>
  <fonts count="95">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name val="Tahoma"/>
      <family val="2"/>
    </font>
    <font>
      <sz val="16"/>
      <name val="Tahoma"/>
      <family val="2"/>
    </font>
    <font>
      <sz val="22"/>
      <name val="Tahoma"/>
      <family val="2"/>
    </font>
    <font>
      <sz val="12"/>
      <name val="Arial"/>
      <family val="2"/>
    </font>
    <font>
      <sz val="12"/>
      <color rgb="FF00B050"/>
      <name val="Garamond"/>
      <family val="1"/>
    </font>
    <font>
      <sz val="16"/>
      <color theme="0"/>
      <name val="Arial"/>
      <family val="2"/>
    </font>
    <font>
      <sz val="12"/>
      <color rgb="FF008000"/>
      <name val="Arial"/>
      <family val="2"/>
    </font>
    <font>
      <b/>
      <sz val="12"/>
      <color rgb="FF0070C0"/>
      <name val="Garamond"/>
      <family val="1"/>
    </font>
    <font>
      <b/>
      <sz val="12"/>
      <name val="Garamond"/>
      <family val="1"/>
    </font>
    <font>
      <u/>
      <sz val="10"/>
      <color theme="10"/>
      <name val="Arial"/>
      <family val="2"/>
    </font>
    <font>
      <sz val="12"/>
      <color rgb="FF0070C0"/>
      <name val="Garamond"/>
      <family val="1"/>
    </font>
    <font>
      <b/>
      <sz val="12"/>
      <color theme="1"/>
      <name val="Calibri"/>
      <family val="2"/>
      <scheme val="minor"/>
    </font>
    <font>
      <sz val="10"/>
      <color indexed="11"/>
      <name val="Arial"/>
      <family val="2"/>
    </font>
    <font>
      <i/>
      <sz val="10"/>
      <color indexed="12"/>
      <name val="Arial"/>
      <family val="2"/>
    </font>
    <font>
      <i/>
      <sz val="10"/>
      <color indexed="10"/>
      <name val="Arial"/>
      <family val="2"/>
    </font>
    <font>
      <sz val="10"/>
      <name val="Times New Roman"/>
      <family val="1"/>
    </font>
    <font>
      <u/>
      <sz val="8.4"/>
      <color indexed="12"/>
      <name val="Arial"/>
      <family val="2"/>
    </font>
    <font>
      <sz val="8"/>
      <name val="Arial"/>
      <family val="2"/>
    </font>
    <font>
      <sz val="8"/>
      <name val="Times"/>
      <family val="1"/>
    </font>
    <font>
      <sz val="9"/>
      <name val="Palatino"/>
      <family val="1"/>
    </font>
    <font>
      <sz val="8"/>
      <name val="Times New Roman"/>
      <family val="1"/>
    </font>
    <font>
      <sz val="9"/>
      <name val="Helv"/>
    </font>
    <font>
      <b/>
      <sz val="10"/>
      <name val="Arial"/>
      <family val="2"/>
    </font>
    <font>
      <sz val="8"/>
      <color indexed="8"/>
      <name val="Arial"/>
      <family val="2"/>
    </font>
    <font>
      <sz val="8"/>
      <color indexed="12"/>
      <name val="Arial"/>
      <family val="2"/>
    </font>
    <font>
      <sz val="10"/>
      <color indexed="12"/>
      <name val="Times New Roman"/>
      <family val="1"/>
    </font>
    <font>
      <u val="singleAccounting"/>
      <sz val="10"/>
      <name val="Arial"/>
      <family val="2"/>
    </font>
    <font>
      <b/>
      <sz val="8"/>
      <name val="Times New Roman"/>
      <family val="1"/>
    </font>
    <font>
      <sz val="8"/>
      <name val="Helv"/>
    </font>
    <font>
      <sz val="12"/>
      <name val="Times New Roman"/>
      <family val="1"/>
    </font>
    <font>
      <sz val="11"/>
      <color indexed="8"/>
      <name val="Calibri"/>
      <family val="2"/>
    </font>
    <font>
      <sz val="11"/>
      <name val="Book Antiqua"/>
      <family val="1"/>
    </font>
    <font>
      <sz val="10"/>
      <color indexed="8"/>
      <name val="Arial"/>
      <family val="2"/>
    </font>
    <font>
      <u/>
      <sz val="8"/>
      <color indexed="12"/>
      <name val="Times New Roman"/>
      <family val="1"/>
    </font>
    <font>
      <sz val="10"/>
      <name val="MS Sans Serif"/>
      <family val="2"/>
    </font>
    <font>
      <sz val="8"/>
      <color indexed="12"/>
      <name val="Times New Roman"/>
      <family val="1"/>
    </font>
    <font>
      <sz val="10"/>
      <name val="Helv"/>
    </font>
    <font>
      <u val="doubleAccounting"/>
      <sz val="10"/>
      <name val="Arial"/>
      <family val="2"/>
    </font>
    <font>
      <sz val="8"/>
      <color indexed="17"/>
      <name val="Arial"/>
      <family val="2"/>
    </font>
    <font>
      <b/>
      <sz val="8"/>
      <name val="Arial"/>
      <family val="2"/>
    </font>
    <font>
      <b/>
      <sz val="12"/>
      <name val="Arial"/>
      <family val="2"/>
    </font>
    <font>
      <b/>
      <sz val="10"/>
      <color indexed="10"/>
      <name val="Arial"/>
      <family val="2"/>
    </font>
    <font>
      <b/>
      <sz val="18"/>
      <name val="Arial"/>
      <family val="2"/>
    </font>
    <font>
      <b/>
      <i/>
      <sz val="22"/>
      <name val="Times New Roman"/>
      <family val="1"/>
    </font>
    <font>
      <sz val="10"/>
      <color indexed="12"/>
      <name val="Arial"/>
      <family val="2"/>
    </font>
    <font>
      <u/>
      <sz val="7.5"/>
      <color indexed="12"/>
      <name val="Arial"/>
      <family val="2"/>
    </font>
    <font>
      <sz val="18"/>
      <color indexed="17"/>
      <name val="Arial"/>
      <family val="2"/>
    </font>
    <font>
      <sz val="7"/>
      <name val="Small Fonts"/>
      <family val="2"/>
    </font>
    <font>
      <sz val="10"/>
      <name val="MS Serif"/>
      <family val="1"/>
    </font>
    <font>
      <sz val="11"/>
      <name val="Tms Rmn"/>
    </font>
    <font>
      <sz val="11"/>
      <name val="Calibri"/>
      <family val="2"/>
    </font>
    <font>
      <sz val="10"/>
      <color theme="1"/>
      <name val="Calibri"/>
      <family val="2"/>
      <scheme val="minor"/>
    </font>
    <font>
      <sz val="10"/>
      <name val="Palatino"/>
      <family val="1"/>
    </font>
    <font>
      <sz val="8"/>
      <color indexed="8"/>
      <name val="Times New Roman"/>
      <family val="1"/>
    </font>
    <font>
      <b/>
      <i/>
      <sz val="10"/>
      <color indexed="8"/>
      <name val="ARIAL"/>
      <family val="2"/>
    </font>
    <font>
      <b/>
      <sz val="10"/>
      <color indexed="9"/>
      <name val="Arial"/>
      <family val="2"/>
    </font>
    <font>
      <b/>
      <sz val="11"/>
      <color indexed="21"/>
      <name val="Arial"/>
      <family val="2"/>
    </font>
    <font>
      <b/>
      <sz val="22"/>
      <color indexed="21"/>
      <name val="Times New Roman"/>
      <family val="1"/>
    </font>
    <font>
      <sz val="10"/>
      <color indexed="16"/>
      <name val="Helvetica-Black"/>
    </font>
    <font>
      <sz val="22"/>
      <name val="UBSHeadline"/>
      <family val="1"/>
    </font>
    <font>
      <sz val="10"/>
      <color indexed="10"/>
      <name val="Arial"/>
      <family val="2"/>
    </font>
    <font>
      <sz val="10"/>
      <color indexed="14"/>
      <name val="Arial"/>
      <family val="2"/>
    </font>
    <font>
      <sz val="10"/>
      <name val="Times"/>
      <family val="1"/>
    </font>
    <font>
      <strike/>
      <sz val="10"/>
      <name val="Arial"/>
      <family val="2"/>
    </font>
    <font>
      <sz val="8"/>
      <color indexed="9"/>
      <name val="Arial"/>
      <family val="2"/>
    </font>
    <font>
      <i/>
      <sz val="8"/>
      <name val="Arial"/>
      <family val="2"/>
    </font>
    <font>
      <b/>
      <sz val="8"/>
      <color indexed="9"/>
      <name val="Arial"/>
      <family val="2"/>
    </font>
    <font>
      <b/>
      <sz val="8"/>
      <color indexed="8"/>
      <name val="Arial"/>
      <family val="2"/>
    </font>
    <font>
      <b/>
      <u/>
      <sz val="8"/>
      <name val="Arial"/>
      <family val="2"/>
    </font>
    <font>
      <b/>
      <sz val="16"/>
      <name val="Arial"/>
      <family val="2"/>
    </font>
    <font>
      <i/>
      <sz val="8"/>
      <color indexed="8"/>
      <name val="Arial"/>
      <family val="2"/>
    </font>
    <font>
      <b/>
      <sz val="14"/>
      <name val="Arial"/>
      <family val="2"/>
    </font>
    <font>
      <sz val="8"/>
      <color indexed="39"/>
      <name val="Arial"/>
      <family val="2"/>
    </font>
    <font>
      <sz val="7"/>
      <name val="Arial"/>
      <family val="2"/>
    </font>
    <font>
      <b/>
      <sz val="11"/>
      <color indexed="43"/>
      <name val="Arial"/>
      <family val="2"/>
    </font>
    <font>
      <b/>
      <sz val="9"/>
      <name val="Palatino"/>
      <family val="1"/>
    </font>
    <font>
      <sz val="9"/>
      <color indexed="21"/>
      <name val="Helvetica-Black"/>
    </font>
    <font>
      <sz val="9"/>
      <name val="Helvetica-Black"/>
    </font>
    <font>
      <sz val="7"/>
      <name val="Palatino"/>
      <family val="1"/>
    </font>
    <font>
      <b/>
      <sz val="10"/>
      <name val="Times New Roman"/>
      <family val="1"/>
    </font>
    <font>
      <sz val="10"/>
      <name val="Frutiger 45 Light"/>
      <family val="2"/>
    </font>
    <font>
      <b/>
      <sz val="11"/>
      <name val="Times New Roman"/>
      <family val="1"/>
    </font>
    <font>
      <sz val="9"/>
      <name val="Times New Roman"/>
      <family val="1"/>
    </font>
    <font>
      <sz val="8"/>
      <color indexed="18"/>
      <name val="Times New Roman"/>
      <family val="1"/>
    </font>
    <font>
      <sz val="10"/>
      <color indexed="39"/>
      <name val="Arial"/>
      <family val="2"/>
    </font>
    <font>
      <b/>
      <sz val="10"/>
      <color indexed="8"/>
      <name val="Arial"/>
      <family val="2"/>
    </font>
    <font>
      <b/>
      <sz val="12"/>
      <color indexed="8"/>
      <name val="Arial"/>
      <family val="2"/>
    </font>
    <font>
      <b/>
      <sz val="16"/>
      <color indexed="23"/>
      <name val="Arial"/>
      <family val="2"/>
    </font>
    <font>
      <sz val="11"/>
      <color rgb="FF0070C0"/>
      <name val="Calibri"/>
      <family val="2"/>
      <scheme val="minor"/>
    </font>
    <font>
      <b/>
      <sz val="14"/>
      <color theme="1"/>
      <name val="Calibri"/>
      <family val="2"/>
      <scheme val="minor"/>
    </font>
    <font>
      <sz val="12"/>
      <color theme="1"/>
      <name val="Calibri"/>
      <family val="2"/>
      <scheme val="minor"/>
    </font>
  </fonts>
  <fills count="57">
    <fill>
      <patternFill patternType="none"/>
    </fill>
    <fill>
      <patternFill patternType="gray125"/>
    </fill>
    <fill>
      <patternFill patternType="solid">
        <fgColor theme="1"/>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rgb="FF7030A0"/>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indexed="44"/>
        <bgColor indexed="64"/>
      </patternFill>
    </fill>
    <fill>
      <patternFill patternType="solid">
        <fgColor indexed="22"/>
        <bgColor indexed="64"/>
      </patternFill>
    </fill>
    <fill>
      <patternFill patternType="lightGray">
        <fgColor indexed="15"/>
      </patternFill>
    </fill>
    <fill>
      <patternFill patternType="solid">
        <fgColor indexed="26"/>
        <bgColor indexed="64"/>
      </patternFill>
    </fill>
    <fill>
      <patternFill patternType="solid">
        <fgColor indexed="18"/>
        <bgColor indexed="18"/>
      </patternFill>
    </fill>
    <fill>
      <patternFill patternType="solid">
        <fgColor indexed="42"/>
        <bgColor indexed="64"/>
      </patternFill>
    </fill>
    <fill>
      <patternFill patternType="solid">
        <fgColor indexed="9"/>
        <bgColor indexed="64"/>
      </patternFill>
    </fill>
    <fill>
      <patternFill patternType="solid">
        <fgColor indexed="21"/>
        <bgColor indexed="64"/>
      </patternFill>
    </fill>
    <fill>
      <patternFill patternType="mediumGray">
        <fgColor indexed="22"/>
      </patternFill>
    </fill>
    <fill>
      <patternFill patternType="solid">
        <fgColor indexed="62"/>
        <bgColor indexed="64"/>
      </patternFill>
    </fill>
    <fill>
      <patternFill patternType="solid">
        <fgColor indexed="63"/>
        <bgColor indexed="64"/>
      </patternFill>
    </fill>
    <fill>
      <patternFill patternType="mediumGray">
        <fgColor indexed="55"/>
        <bgColor indexed="54"/>
      </patternFill>
    </fill>
    <fill>
      <patternFill patternType="solid">
        <fgColor indexed="16"/>
        <bgColor indexed="64"/>
      </patternFill>
    </fill>
    <fill>
      <patternFill patternType="solid">
        <fgColor indexed="8"/>
        <bgColor indexed="64"/>
      </patternFill>
    </fill>
    <fill>
      <patternFill patternType="solid">
        <fgColor indexed="43"/>
        <bgColor indexed="64"/>
      </patternFill>
    </fill>
    <fill>
      <patternFill patternType="solid">
        <fgColor theme="0" tint="-0.3499862666707357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solid">
        <fgColor indexed="54"/>
        <bgColor indexed="64"/>
      </patternFill>
    </fill>
    <fill>
      <patternFill patternType="solid">
        <fgColor indexed="31"/>
        <bgColor indexed="64"/>
      </patternFill>
    </fill>
    <fill>
      <patternFill patternType="solid">
        <fgColor indexed="23"/>
        <bgColor indexed="64"/>
      </patternFill>
    </fill>
    <fill>
      <patternFill patternType="solid">
        <fgColor indexed="55"/>
        <bgColor indexed="64"/>
      </patternFill>
    </fill>
    <fill>
      <patternFill patternType="solid">
        <fgColor indexed="35"/>
        <bgColor indexed="64"/>
      </patternFill>
    </fill>
    <fill>
      <patternFill patternType="solid">
        <fgColor rgb="FF0070C0"/>
        <bgColor indexed="64"/>
      </patternFill>
    </fill>
  </fills>
  <borders count="29">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double">
        <color indexed="64"/>
      </left>
      <right/>
      <top/>
      <bottom style="hair">
        <color indexed="64"/>
      </bottom>
      <diagonal/>
    </border>
    <border>
      <left style="thin">
        <color indexed="9"/>
      </left>
      <right style="thin">
        <color indexed="9"/>
      </right>
      <top style="thin">
        <color indexed="9"/>
      </top>
      <bottom style="thin">
        <color indexed="9"/>
      </bottom>
      <diagonal/>
    </border>
    <border>
      <left/>
      <right/>
      <top/>
      <bottom style="medium">
        <color indexed="8"/>
      </bottom>
      <diagonal/>
    </border>
    <border>
      <left/>
      <right style="thin">
        <color indexed="8"/>
      </right>
      <top style="thin">
        <color indexed="8"/>
      </top>
      <bottom/>
      <diagonal/>
    </border>
    <border>
      <left/>
      <right/>
      <top style="double">
        <color indexed="64"/>
      </top>
      <bottom style="double">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4"/>
      </bottom>
      <diagonal/>
    </border>
    <border>
      <left style="double">
        <color indexed="64"/>
      </left>
      <right style="double">
        <color indexed="64"/>
      </right>
      <top style="double">
        <color indexed="64"/>
      </top>
      <bottom style="double">
        <color indexed="64"/>
      </bottom>
      <diagonal/>
    </border>
    <border>
      <left style="thick">
        <color indexed="64"/>
      </left>
      <right/>
      <top style="thick">
        <color indexed="64"/>
      </top>
      <bottom style="thick">
        <color indexed="64"/>
      </bottom>
      <diagonal/>
    </border>
    <border>
      <left style="medium">
        <color indexed="64"/>
      </left>
      <right style="thin">
        <color indexed="64"/>
      </right>
      <top/>
      <bottom/>
      <diagonal/>
    </border>
    <border>
      <left style="thin">
        <color indexed="64"/>
      </left>
      <right/>
      <top style="thin">
        <color indexed="64"/>
      </top>
      <bottom/>
      <diagonal/>
    </border>
    <border>
      <left/>
      <right/>
      <top/>
      <bottom style="medium">
        <color indexed="64"/>
      </bottom>
      <diagonal/>
    </border>
    <border>
      <left/>
      <right/>
      <top style="medium">
        <color indexed="23"/>
      </top>
      <bottom style="medium">
        <color indexed="23"/>
      </bottom>
      <diagonal/>
    </border>
    <border>
      <left/>
      <right/>
      <top style="medium">
        <color indexed="64"/>
      </top>
      <bottom style="thin">
        <color indexed="64"/>
      </bottom>
      <diagonal/>
    </border>
    <border>
      <left style="thin">
        <color indexed="64"/>
      </left>
      <right/>
      <top/>
      <bottom/>
      <diagonal/>
    </border>
    <border>
      <left style="thin">
        <color indexed="8"/>
      </left>
      <right/>
      <top style="thin">
        <color indexed="8"/>
      </top>
      <bottom/>
      <diagonal/>
    </border>
    <border>
      <left/>
      <right/>
      <top style="double">
        <color indexed="0"/>
      </top>
      <bottom/>
      <diagonal/>
    </border>
    <border>
      <left style="thin">
        <color indexed="63"/>
      </left>
      <right style="thin">
        <color indexed="63"/>
      </right>
      <top style="thin">
        <color indexed="63"/>
      </top>
      <bottom style="thin">
        <color indexed="63"/>
      </bottom>
      <diagonal/>
    </border>
    <border>
      <left/>
      <right/>
      <top/>
      <bottom style="thin">
        <color auto="1"/>
      </bottom>
      <diagonal/>
    </border>
  </borders>
  <cellStyleXfs count="619">
    <xf numFmtId="0" fontId="0" fillId="0" borderId="0"/>
    <xf numFmtId="9" fontId="1" fillId="0" borderId="0" applyFont="0" applyFill="0" applyBorder="0" applyAlignment="0" applyProtection="0"/>
    <xf numFmtId="0" fontId="1" fillId="0" borderId="0"/>
    <xf numFmtId="0" fontId="1" fillId="0" borderId="0"/>
    <xf numFmtId="0" fontId="10" fillId="13" borderId="4">
      <alignment horizontal="left" vertical="center" wrapText="1"/>
      <protection locked="0"/>
    </xf>
    <xf numFmtId="0" fontId="1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16" fillId="0" borderId="0" applyNumberFormat="0" applyFill="0" applyBorder="0" applyAlignment="0" applyProtection="0">
      <alignment vertical="top"/>
    </xf>
    <xf numFmtId="0" fontId="17" fillId="0" borderId="0" applyNumberFormat="0" applyFill="0" applyBorder="0" applyAlignment="0" applyProtection="0">
      <alignment vertical="top"/>
    </xf>
    <xf numFmtId="0" fontId="3" fillId="0" borderId="0" applyNumberFormat="0" applyFill="0" applyBorder="0" applyAlignment="0" applyProtection="0"/>
    <xf numFmtId="0" fontId="18" fillId="0" borderId="0" applyNumberFormat="0" applyFill="0" applyBorder="0" applyAlignment="0" applyProtection="0">
      <alignment vertical="top"/>
    </xf>
    <xf numFmtId="165" fontId="19" fillId="0" borderId="0" applyFont="0" applyFill="0" applyBorder="0" applyAlignment="0"/>
    <xf numFmtId="166" fontId="3" fillId="0" borderId="0" applyFont="0" applyFill="0" applyBorder="0" applyAlignment="0" applyProtection="0"/>
    <xf numFmtId="0" fontId="20" fillId="0" borderId="0" applyNumberFormat="0" applyFill="0" applyBorder="0" applyAlignment="0" applyProtection="0">
      <alignment vertical="top"/>
      <protection locked="0"/>
    </xf>
    <xf numFmtId="167" fontId="3" fillId="0" borderId="0" applyFont="0" applyFill="0" applyBorder="0" applyAlignment="0" applyProtection="0"/>
    <xf numFmtId="0" fontId="3" fillId="0" borderId="0" applyNumberFormat="0" applyFill="0" applyBorder="0" applyAlignment="0" applyProtection="0"/>
    <xf numFmtId="38" fontId="19" fillId="0" borderId="4"/>
    <xf numFmtId="168" fontId="21" fillId="0" borderId="0" applyFont="0" applyFill="0" applyBorder="0" applyProtection="0">
      <alignment horizontal="right"/>
    </xf>
    <xf numFmtId="169" fontId="19" fillId="16" borderId="6">
      <alignment horizontal="center" vertical="center"/>
    </xf>
    <xf numFmtId="0" fontId="22" fillId="0" borderId="0"/>
    <xf numFmtId="0" fontId="3" fillId="0" borderId="0" applyNumberFormat="0" applyFill="0" applyBorder="0" applyAlignment="0" applyProtection="0"/>
    <xf numFmtId="0" fontId="7" fillId="0" borderId="0" applyNumberFormat="0" applyFill="0" applyBorder="0" applyAlignment="0" applyProtection="0"/>
    <xf numFmtId="0" fontId="21" fillId="0" borderId="7" applyNumberFormat="0" applyFill="0" applyAlignment="0" applyProtection="0"/>
    <xf numFmtId="0" fontId="23" fillId="17" borderId="0">
      <alignment horizontal="left"/>
    </xf>
    <xf numFmtId="170" fontId="24" fillId="0" borderId="0" applyFont="0" applyFill="0" applyBorder="0" applyAlignment="0" applyProtection="0"/>
    <xf numFmtId="3" fontId="25" fillId="0" borderId="0" applyFill="0" applyBorder="0" applyProtection="0">
      <alignment horizontal="right"/>
    </xf>
    <xf numFmtId="0" fontId="26" fillId="0" borderId="0" applyNumberFormat="0" applyFont="0" applyAlignment="0"/>
    <xf numFmtId="171" fontId="27" fillId="0" borderId="8" applyNumberFormat="0" applyFill="0" applyBorder="0" applyAlignment="0" applyProtection="0">
      <alignment horizontal="right"/>
    </xf>
    <xf numFmtId="172" fontId="3" fillId="0" borderId="0" applyFont="0" applyFill="0" applyBorder="0" applyAlignment="0" applyProtection="0">
      <alignment horizontal="right"/>
    </xf>
    <xf numFmtId="171" fontId="28" fillId="0" borderId="8" applyNumberFormat="0" applyFill="0" applyBorder="0" applyAlignment="0" applyProtection="0">
      <alignment horizontal="right"/>
    </xf>
    <xf numFmtId="7" fontId="29" fillId="0" borderId="0">
      <alignment horizontal="right"/>
      <protection locked="0"/>
    </xf>
    <xf numFmtId="0" fontId="3" fillId="0" borderId="0" applyNumberFormat="0" applyFill="0" applyBorder="0" applyAlignment="0" applyProtection="0"/>
    <xf numFmtId="39" fontId="30" fillId="0" borderId="0" applyFont="0" applyFill="0" applyBorder="0" applyAlignment="0" applyProtection="0"/>
    <xf numFmtId="173" fontId="3" fillId="0" borderId="0" applyFill="0" applyBorder="0" applyAlignment="0"/>
    <xf numFmtId="173" fontId="3" fillId="0" borderId="0" applyFill="0" applyBorder="0" applyAlignment="0"/>
    <xf numFmtId="168" fontId="3" fillId="0" borderId="0" applyFill="0" applyBorder="0" applyAlignment="0"/>
    <xf numFmtId="174" fontId="3" fillId="0" borderId="0" applyFill="0" applyBorder="0" applyAlignment="0"/>
    <xf numFmtId="175" fontId="3" fillId="0" borderId="0" applyFill="0" applyBorder="0" applyAlignment="0"/>
    <xf numFmtId="173" fontId="3" fillId="0" borderId="0" applyFill="0" applyBorder="0" applyAlignment="0"/>
    <xf numFmtId="176" fontId="3" fillId="0" borderId="0" applyFill="0" applyBorder="0" applyAlignment="0"/>
    <xf numFmtId="173" fontId="3" fillId="0" borderId="0" applyFill="0" applyBorder="0" applyAlignment="0"/>
    <xf numFmtId="39" fontId="24" fillId="18" borderId="0" applyNumberFormat="0" applyFont="0" applyBorder="0" applyAlignment="0"/>
    <xf numFmtId="170" fontId="31" fillId="0" borderId="0" applyFont="0" applyFill="0" applyBorder="0" applyAlignment="0" applyProtection="0"/>
    <xf numFmtId="177" fontId="32" fillId="0" borderId="2">
      <alignment horizontal="right"/>
    </xf>
    <xf numFmtId="178" fontId="3" fillId="0" borderId="0"/>
    <xf numFmtId="178" fontId="3" fillId="0" borderId="0"/>
    <xf numFmtId="178" fontId="3" fillId="0" borderId="0"/>
    <xf numFmtId="178" fontId="3" fillId="0" borderId="0"/>
    <xf numFmtId="178" fontId="3" fillId="0" borderId="0"/>
    <xf numFmtId="178" fontId="3" fillId="0" borderId="0"/>
    <xf numFmtId="178" fontId="3" fillId="0" borderId="0"/>
    <xf numFmtId="178" fontId="3" fillId="0" borderId="0"/>
    <xf numFmtId="37" fontId="33" fillId="0" borderId="0"/>
    <xf numFmtId="173" fontId="3" fillId="0" borderId="0" applyFont="0" applyFill="0" applyBorder="0" applyAlignment="0" applyProtection="0"/>
    <xf numFmtId="179" fontId="32" fillId="0" borderId="0" applyFont="0" applyFill="0" applyBorder="0" applyAlignment="0" applyProtection="0"/>
    <xf numFmtId="180" fontId="33" fillId="0" borderId="0"/>
    <xf numFmtId="181" fontId="24" fillId="0" borderId="0" applyFont="0" applyFill="0" applyBorder="0" applyAlignment="0" applyProtection="0">
      <alignment horizontal="right"/>
    </xf>
    <xf numFmtId="182" fontId="24"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4" fillId="0" borderId="0" applyFont="0" applyFill="0" applyBorder="0" applyAlignment="0" applyProtection="0"/>
    <xf numFmtId="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3" fontId="3" fillId="0" borderId="0" applyFont="0" applyFill="0" applyBorder="0" applyAlignment="0" applyProtection="0"/>
    <xf numFmtId="39"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3" fillId="0" borderId="0" applyNumberFormat="0" applyAlignment="0">
      <alignment horizontal="left"/>
    </xf>
    <xf numFmtId="184" fontId="24" fillId="0" borderId="0" applyFont="0" applyFill="0" applyBorder="0" applyAlignment="0" applyProtection="0">
      <protection locked="0"/>
    </xf>
    <xf numFmtId="185" fontId="33" fillId="0" borderId="0"/>
    <xf numFmtId="186" fontId="3" fillId="0" borderId="0" applyFont="0" applyFill="0" applyBorder="0" applyAlignment="0" applyProtection="0"/>
    <xf numFmtId="187" fontId="35" fillId="0" borderId="0" applyFont="0" applyFill="0" applyBorder="0" applyAlignment="0" applyProtection="0"/>
    <xf numFmtId="173" fontId="3" fillId="0" borderId="0" applyFont="0" applyFill="0" applyBorder="0" applyAlignment="0" applyProtection="0"/>
    <xf numFmtId="188" fontId="3" fillId="0" borderId="0" applyFont="0" applyFill="0" applyBorder="0" applyAlignment="0" applyProtection="0"/>
    <xf numFmtId="8" fontId="3" fillId="0" borderId="9">
      <protection locked="0"/>
    </xf>
    <xf numFmtId="179" fontId="32" fillId="0" borderId="0" applyFont="0" applyFill="0" applyBorder="0" applyAlignment="0" applyProtection="0">
      <alignment horizontal="right"/>
    </xf>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71" fontId="3" fillId="0" borderId="0" applyFont="0" applyFill="0" applyBorder="0" applyAlignment="0" applyProtection="0"/>
    <xf numFmtId="7" fontId="3" fillId="0" borderId="0" applyFont="0" applyFill="0" applyBorder="0" applyAlignment="0" applyProtection="0"/>
    <xf numFmtId="189"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190" fontId="3" fillId="0" borderId="0" applyFill="0" applyBorder="0">
      <alignment horizontal="right"/>
    </xf>
    <xf numFmtId="191" fontId="3" fillId="0" borderId="2" applyFill="0" applyBorder="0">
      <alignment horizontal="right"/>
    </xf>
    <xf numFmtId="192" fontId="3" fillId="0" borderId="0" applyFont="0" applyFill="0" applyBorder="0" applyAlignment="0" applyProtection="0"/>
    <xf numFmtId="14" fontId="3" fillId="0" borderId="0" applyFont="0" applyFill="0" applyBorder="0" applyAlignment="0" applyProtection="0"/>
    <xf numFmtId="14" fontId="3" fillId="0" borderId="0" applyFont="0" applyFill="0" applyBorder="0" applyAlignment="0" applyProtection="0"/>
    <xf numFmtId="193" fontId="24" fillId="0" borderId="0" applyFont="0" applyFill="0" applyBorder="0" applyAlignment="0" applyProtection="0"/>
    <xf numFmtId="14" fontId="36" fillId="0" borderId="0" applyFill="0" applyBorder="0" applyAlignment="0"/>
    <xf numFmtId="14" fontId="3" fillId="0" borderId="0" applyFont="0" applyFill="0" applyBorder="0" applyAlignment="0" applyProtection="0"/>
    <xf numFmtId="14" fontId="37" fillId="0" borderId="0">
      <alignment horizontal="right"/>
      <protection locked="0"/>
    </xf>
    <xf numFmtId="14" fontId="31" fillId="0" borderId="0" applyFont="0" applyFill="0" applyBorder="0" applyAlignment="0" applyProtection="0">
      <alignment horizontal="center"/>
    </xf>
    <xf numFmtId="194" fontId="3" fillId="0" borderId="0" applyFont="0" applyFill="0" applyBorder="0" applyAlignment="0" applyProtection="0">
      <alignment horizontal="center"/>
    </xf>
    <xf numFmtId="38" fontId="38" fillId="0" borderId="10">
      <alignment vertical="center"/>
    </xf>
    <xf numFmtId="8" fontId="24" fillId="0" borderId="0" applyFont="0" applyFill="0" applyBorder="0" applyAlignment="0" applyProtection="0"/>
    <xf numFmtId="171" fontId="24" fillId="0" borderId="0"/>
    <xf numFmtId="171" fontId="39" fillId="0" borderId="0">
      <protection locked="0"/>
    </xf>
    <xf numFmtId="7" fontId="24" fillId="0" borderId="0"/>
    <xf numFmtId="195" fontId="3" fillId="0" borderId="0" applyFont="0" applyFill="0" applyBorder="0" applyAlignment="0" applyProtection="0"/>
    <xf numFmtId="196" fontId="40" fillId="0" borderId="0">
      <alignment horizontal="right"/>
      <protection locked="0"/>
    </xf>
    <xf numFmtId="6" fontId="24" fillId="0" borderId="0" applyFont="0" applyFill="0" applyBorder="0" applyAlignment="0" applyProtection="0"/>
    <xf numFmtId="197" fontId="24" fillId="0" borderId="11" applyNumberFormat="0" applyFont="0" applyFill="0" applyAlignment="0" applyProtection="0"/>
    <xf numFmtId="42" fontId="41" fillId="0" borderId="0" applyFill="0" applyBorder="0" applyAlignment="0" applyProtection="0"/>
    <xf numFmtId="173" fontId="3" fillId="0" borderId="0" applyFill="0" applyBorder="0" applyAlignment="0"/>
    <xf numFmtId="173" fontId="3" fillId="0" borderId="0" applyFill="0" applyBorder="0" applyAlignment="0"/>
    <xf numFmtId="173" fontId="3" fillId="0" borderId="0" applyFill="0" applyBorder="0" applyAlignment="0"/>
    <xf numFmtId="176" fontId="3" fillId="0" borderId="0" applyFill="0" applyBorder="0" applyAlignment="0"/>
    <xf numFmtId="173" fontId="3" fillId="0" borderId="0" applyFill="0" applyBorder="0" applyAlignment="0"/>
    <xf numFmtId="0" fontId="3" fillId="0" borderId="0" applyNumberFormat="0" applyAlignment="0">
      <alignment horizontal="left"/>
    </xf>
    <xf numFmtId="198"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0" fontId="21" fillId="0" borderId="12" applyFont="0" applyFill="0" applyBorder="0" applyAlignment="0" applyProtection="0"/>
    <xf numFmtId="199" fontId="21" fillId="0" borderId="0">
      <alignment horizontal="left"/>
    </xf>
    <xf numFmtId="191" fontId="35" fillId="0" borderId="0" applyFont="0" applyFill="0" applyBorder="0" applyAlignment="0" applyProtection="0"/>
    <xf numFmtId="200" fontId="3" fillId="0" borderId="0" applyFont="0" applyFill="0" applyBorder="0" applyAlignment="0" applyProtection="0">
      <alignment horizontal="center"/>
    </xf>
    <xf numFmtId="201" fontId="21" fillId="0" borderId="0" applyFont="0" applyFill="0" applyBorder="0" applyProtection="0">
      <alignment horizontal="right"/>
    </xf>
    <xf numFmtId="0" fontId="3" fillId="0" borderId="0"/>
    <xf numFmtId="171" fontId="21" fillId="0" borderId="13" applyNumberFormat="0" applyFont="0" applyFill="0" applyAlignment="0" applyProtection="0">
      <alignment horizontal="right"/>
    </xf>
    <xf numFmtId="171" fontId="42" fillId="0" borderId="8" applyNumberFormat="0" applyFill="0" applyBorder="0" applyAlignment="0" applyProtection="0">
      <alignment horizontal="right"/>
    </xf>
    <xf numFmtId="38" fontId="21" fillId="17" borderId="0" applyNumberFormat="0" applyBorder="0" applyAlignment="0" applyProtection="0"/>
    <xf numFmtId="202" fontId="3" fillId="0" borderId="0" applyFill="0" applyBorder="0" applyAlignment="0" applyProtection="0"/>
    <xf numFmtId="203" fontId="43" fillId="19" borderId="12" applyNumberFormat="0" applyFont="0" applyAlignment="0"/>
    <xf numFmtId="204" fontId="32" fillId="0" borderId="0" applyFont="0" applyFill="0" applyBorder="0" applyAlignment="0" applyProtection="0">
      <alignment horizontal="right"/>
    </xf>
    <xf numFmtId="205" fontId="3" fillId="0" borderId="0" applyNumberFormat="0" applyFill="0" applyBorder="0" applyProtection="0">
      <alignment horizontal="right"/>
    </xf>
    <xf numFmtId="0" fontId="44" fillId="0" borderId="14" applyNumberFormat="0" applyAlignment="0" applyProtection="0">
      <alignment horizontal="left" vertical="center"/>
    </xf>
    <xf numFmtId="0" fontId="44" fillId="0" borderId="15">
      <alignment horizontal="left" vertical="center"/>
    </xf>
    <xf numFmtId="49" fontId="45" fillId="0" borderId="12">
      <alignment horizontal="center"/>
    </xf>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183" fontId="40" fillId="0" borderId="0">
      <alignment horizontal="right"/>
    </xf>
    <xf numFmtId="183" fontId="40" fillId="0" borderId="0">
      <alignment horizontal="left"/>
    </xf>
    <xf numFmtId="173" fontId="3" fillId="0" borderId="0">
      <protection locked="0"/>
    </xf>
    <xf numFmtId="173" fontId="3" fillId="0" borderId="0">
      <protection locked="0"/>
    </xf>
    <xf numFmtId="0" fontId="47" fillId="0" borderId="16" applyNumberFormat="0" applyFill="0" applyBorder="0" applyAlignment="0" applyProtection="0">
      <alignment horizontal="left"/>
    </xf>
    <xf numFmtId="0" fontId="48" fillId="0" borderId="17" applyNumberFormat="0" applyFill="0" applyAlignment="0" applyProtection="0"/>
    <xf numFmtId="0" fontId="49" fillId="0" borderId="0" applyNumberFormat="0" applyFill="0" applyBorder="0" applyAlignment="0" applyProtection="0">
      <alignment vertical="top"/>
      <protection locked="0"/>
    </xf>
    <xf numFmtId="170" fontId="24" fillId="0" borderId="0" applyFont="0" applyFill="0" applyBorder="0" applyAlignment="0" applyProtection="0"/>
    <xf numFmtId="181" fontId="3" fillId="19" borderId="0"/>
    <xf numFmtId="10" fontId="3" fillId="19" borderId="0"/>
    <xf numFmtId="37" fontId="3" fillId="19" borderId="0"/>
    <xf numFmtId="10" fontId="21" fillId="19" borderId="12" applyNumberFormat="0" applyBorder="0" applyAlignment="0" applyProtection="0"/>
    <xf numFmtId="37" fontId="3" fillId="19" borderId="0"/>
    <xf numFmtId="0" fontId="3" fillId="20" borderId="18" applyBorder="0" applyAlignment="0" applyProtection="0"/>
    <xf numFmtId="206" fontId="3" fillId="0" borderId="0">
      <alignment horizontal="left"/>
    </xf>
    <xf numFmtId="173" fontId="3" fillId="0" borderId="0" applyFill="0" applyBorder="0" applyAlignment="0"/>
    <xf numFmtId="173" fontId="3" fillId="0" borderId="0" applyFill="0" applyBorder="0" applyAlignment="0"/>
    <xf numFmtId="173" fontId="3" fillId="0" borderId="0" applyFill="0" applyBorder="0" applyAlignment="0"/>
    <xf numFmtId="176" fontId="3" fillId="0" borderId="0" applyFill="0" applyBorder="0" applyAlignment="0"/>
    <xf numFmtId="173" fontId="3" fillId="0" borderId="0" applyFill="0" applyBorder="0" applyAlignment="0"/>
    <xf numFmtId="0" fontId="3" fillId="0" borderId="19" applyBorder="0"/>
    <xf numFmtId="183" fontId="50" fillId="21" borderId="0" applyNumberFormat="0" applyFont="0" applyFill="0" applyBorder="0" applyAlignment="0">
      <alignment horizontal="centerContinuous"/>
    </xf>
    <xf numFmtId="202" fontId="3" fillId="0" borderId="0" applyFill="0" applyBorder="0" applyAlignment="0" applyProtection="0"/>
    <xf numFmtId="207" fontId="21" fillId="0" borderId="0" applyFont="0" applyFill="0" applyBorder="0" applyProtection="0">
      <alignment horizontal="right"/>
    </xf>
    <xf numFmtId="0" fontId="3" fillId="0" borderId="0" applyNumberFormat="0">
      <alignment horizontal="right"/>
    </xf>
    <xf numFmtId="208" fontId="21" fillId="0" borderId="0" applyFill="0" applyBorder="0" applyProtection="0">
      <alignment horizontal="right"/>
    </xf>
    <xf numFmtId="209" fontId="3" fillId="0" borderId="0" applyFont="0" applyFill="0" applyBorder="0" applyAlignment="0" applyProtection="0"/>
    <xf numFmtId="210" fontId="3" fillId="0" borderId="0" applyFont="0" applyFill="0" applyBorder="0" applyAlignment="0" applyProtection="0"/>
    <xf numFmtId="211" fontId="3" fillId="0" borderId="0" applyFont="0" applyFill="0" applyBorder="0" applyAlignment="0" applyProtection="0"/>
    <xf numFmtId="212" fontId="19" fillId="0" borderId="0" applyFont="0" applyFill="0" applyBorder="0" applyAlignment="0" applyProtection="0"/>
    <xf numFmtId="37" fontId="51" fillId="0" borderId="0"/>
    <xf numFmtId="213" fontId="52" fillId="0" borderId="0"/>
    <xf numFmtId="214" fontId="53" fillId="0" borderId="0"/>
    <xf numFmtId="214" fontId="53" fillId="0" borderId="0"/>
    <xf numFmtId="214" fontId="53" fillId="0" borderId="0"/>
    <xf numFmtId="214" fontId="53" fillId="0" borderId="0"/>
    <xf numFmtId="214" fontId="53" fillId="0" borderId="0"/>
    <xf numFmtId="214" fontId="53" fillId="0" borderId="0"/>
    <xf numFmtId="214" fontId="53" fillId="0" borderId="0"/>
    <xf numFmtId="0" fontId="3" fillId="0" borderId="0"/>
    <xf numFmtId="0" fontId="3" fillId="0" borderId="0"/>
    <xf numFmtId="0" fontId="3" fillId="0" borderId="0"/>
    <xf numFmtId="0" fontId="3" fillId="0" borderId="0"/>
    <xf numFmtId="191" fontId="54" fillId="4" borderId="0"/>
    <xf numFmtId="0" fontId="3" fillId="0" borderId="0">
      <alignment vertical="top"/>
    </xf>
    <xf numFmtId="0" fontId="3" fillId="0" borderId="0"/>
    <xf numFmtId="0" fontId="55" fillId="0" borderId="0"/>
    <xf numFmtId="0" fontId="55" fillId="0" borderId="0"/>
    <xf numFmtId="0" fontId="3" fillId="0" borderId="0"/>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34" fillId="0" borderId="0"/>
    <xf numFmtId="0" fontId="34" fillId="0" borderId="0"/>
    <xf numFmtId="0" fontId="3" fillId="0" borderId="0"/>
    <xf numFmtId="0" fontId="56" fillId="0" borderId="0"/>
    <xf numFmtId="1" fontId="39" fillId="0" borderId="0">
      <alignment horizontal="right"/>
      <protection locked="0"/>
    </xf>
    <xf numFmtId="164" fontId="57" fillId="0" borderId="0">
      <alignment horizontal="right"/>
      <protection locked="0"/>
    </xf>
    <xf numFmtId="183" fontId="39" fillId="0" borderId="0">
      <protection locked="0"/>
    </xf>
    <xf numFmtId="2" fontId="57" fillId="0" borderId="0">
      <alignment horizontal="right"/>
      <protection locked="0"/>
    </xf>
    <xf numFmtId="2" fontId="39" fillId="0" borderId="0">
      <alignment horizontal="right"/>
      <protection locked="0"/>
    </xf>
    <xf numFmtId="3" fontId="3" fillId="0" borderId="0"/>
    <xf numFmtId="3" fontId="3" fillId="0" borderId="0"/>
    <xf numFmtId="3" fontId="3" fillId="0" borderId="0"/>
    <xf numFmtId="3" fontId="3" fillId="0" borderId="0"/>
    <xf numFmtId="3" fontId="3" fillId="0" borderId="0"/>
    <xf numFmtId="209" fontId="3" fillId="0" borderId="0" applyFill="0" applyBorder="0">
      <alignment horizontal="right"/>
    </xf>
    <xf numFmtId="215" fontId="3" fillId="0" borderId="0" applyFill="0" applyBorder="0">
      <alignment horizontal="right"/>
    </xf>
    <xf numFmtId="213" fontId="40" fillId="0" borderId="0" applyFill="0" applyBorder="0">
      <alignment horizontal="right"/>
    </xf>
    <xf numFmtId="0" fontId="40" fillId="0" borderId="20" applyNumberFormat="0" applyFont="0" applyFill="0" applyAlignment="0" applyProtection="0"/>
    <xf numFmtId="0" fontId="40" fillId="0" borderId="20" applyNumberFormat="0" applyFont="0" applyFill="0" applyAlignment="0" applyProtection="0"/>
    <xf numFmtId="40" fontId="36" fillId="22" borderId="0">
      <alignment horizontal="right"/>
    </xf>
    <xf numFmtId="0" fontId="58" fillId="19" borderId="0">
      <alignment horizontal="center"/>
    </xf>
    <xf numFmtId="0" fontId="59" fillId="23" borderId="3"/>
    <xf numFmtId="0" fontId="60" fillId="0" borderId="0" applyBorder="0">
      <alignment horizontal="centerContinuous"/>
    </xf>
    <xf numFmtId="0" fontId="61" fillId="0" borderId="0" applyBorder="0">
      <alignment horizontal="centerContinuous"/>
    </xf>
    <xf numFmtId="1" fontId="62" fillId="0" borderId="0" applyProtection="0">
      <alignment horizontal="right" vertical="center"/>
    </xf>
    <xf numFmtId="0" fontId="3" fillId="0" borderId="0">
      <alignment horizontal="left" wrapText="1"/>
    </xf>
    <xf numFmtId="183" fontId="33" fillId="0" borderId="0"/>
    <xf numFmtId="214" fontId="63" fillId="0" borderId="2">
      <alignment vertical="center"/>
    </xf>
    <xf numFmtId="181" fontId="24" fillId="0" borderId="0">
      <alignment horizontal="right"/>
    </xf>
    <xf numFmtId="181" fontId="3" fillId="0" borderId="0" applyFont="0" applyFill="0" applyBorder="0" applyAlignment="0" applyProtection="0"/>
    <xf numFmtId="175" fontId="3" fillId="0" borderId="0" applyFont="0" applyFill="0" applyBorder="0" applyAlignment="0" applyProtection="0"/>
    <xf numFmtId="216" fontId="3" fillId="0" borderId="0" applyFont="0" applyFill="0" applyBorder="0" applyAlignment="0" applyProtection="0"/>
    <xf numFmtId="181" fontId="3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81" fontId="3" fillId="0" borderId="0" applyFont="0" applyFill="0" applyBorder="0" applyAlignment="0" applyProtection="0"/>
    <xf numFmtId="9" fontId="34" fillId="0" borderId="0" applyFont="0" applyFill="0" applyBorder="0" applyAlignment="0" applyProtection="0"/>
    <xf numFmtId="181" fontId="3" fillId="0" borderId="0" applyFont="0" applyFill="0" applyBorder="0" applyAlignment="0" applyProtection="0"/>
    <xf numFmtId="9"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81" fontId="3" fillId="0" borderId="0"/>
    <xf numFmtId="10" fontId="3" fillId="0" borderId="0" applyFont="0" applyFill="0" applyBorder="0" applyAlignment="0" applyProtection="0"/>
    <xf numFmtId="213" fontId="3" fillId="0" borderId="0"/>
    <xf numFmtId="181" fontId="40" fillId="0" borderId="0"/>
    <xf numFmtId="181" fontId="39" fillId="0" borderId="0"/>
    <xf numFmtId="217" fontId="3" fillId="0" borderId="0"/>
    <xf numFmtId="10" fontId="39" fillId="0" borderId="0">
      <protection locked="0"/>
    </xf>
    <xf numFmtId="218" fontId="3" fillId="0" borderId="0" applyFont="0" applyFill="0" applyBorder="0" applyAlignment="0" applyProtection="0"/>
    <xf numFmtId="170" fontId="24" fillId="0" borderId="0" applyFont="0" applyFill="0" applyBorder="0" applyAlignment="0" applyProtection="0">
      <protection locked="0"/>
    </xf>
    <xf numFmtId="173" fontId="3" fillId="0" borderId="0" applyFill="0" applyBorder="0" applyAlignment="0"/>
    <xf numFmtId="173" fontId="3" fillId="0" borderId="0" applyFill="0" applyBorder="0" applyAlignment="0"/>
    <xf numFmtId="173" fontId="3" fillId="0" borderId="0" applyFill="0" applyBorder="0" applyAlignment="0"/>
    <xf numFmtId="176" fontId="3" fillId="0" borderId="0" applyFill="0" applyBorder="0" applyAlignment="0"/>
    <xf numFmtId="173" fontId="3" fillId="0" borderId="0" applyFill="0" applyBorder="0" applyAlignment="0"/>
    <xf numFmtId="38" fontId="24" fillId="0" borderId="0" applyFont="0" applyFill="0" applyBorder="0" applyAlignment="0" applyProtection="0"/>
    <xf numFmtId="185" fontId="40" fillId="0" borderId="0" applyProtection="0">
      <alignment horizontal="right"/>
    </xf>
    <xf numFmtId="185" fontId="40" fillId="0" borderId="0">
      <alignment horizontal="right"/>
      <protection locked="0"/>
    </xf>
    <xf numFmtId="0" fontId="38" fillId="0" borderId="0" applyNumberFormat="0" applyFont="0" applyFill="0" applyBorder="0" applyAlignment="0" applyProtection="0">
      <alignment horizontal="left"/>
    </xf>
    <xf numFmtId="15" fontId="38" fillId="0" borderId="0" applyFont="0" applyFill="0" applyBorder="0" applyAlignment="0" applyProtection="0"/>
    <xf numFmtId="4" fontId="38" fillId="0" borderId="0" applyFont="0" applyFill="0" applyBorder="0" applyAlignment="0" applyProtection="0"/>
    <xf numFmtId="0" fontId="3" fillId="0" borderId="21">
      <alignment horizontal="center"/>
    </xf>
    <xf numFmtId="3" fontId="38" fillId="0" borderId="0" applyFont="0" applyFill="0" applyBorder="0" applyAlignment="0" applyProtection="0"/>
    <xf numFmtId="0" fontId="38" fillId="24" borderId="0" applyNumberFormat="0" applyFont="0" applyBorder="0" applyAlignment="0" applyProtection="0"/>
    <xf numFmtId="0" fontId="64" fillId="0" borderId="0"/>
    <xf numFmtId="0" fontId="65" fillId="0" borderId="0" applyNumberFormat="0" applyFill="0" applyBorder="0" applyAlignment="0"/>
    <xf numFmtId="194" fontId="25" fillId="0" borderId="0" applyFill="0" applyBorder="0" applyProtection="0">
      <alignment horizontal="right"/>
    </xf>
    <xf numFmtId="193" fontId="32" fillId="0" borderId="0" applyNumberFormat="0" applyFill="0" applyBorder="0" applyAlignment="0" applyProtection="0">
      <alignment horizontal="left"/>
    </xf>
    <xf numFmtId="0" fontId="3" fillId="0" borderId="22">
      <alignment vertical="center"/>
    </xf>
    <xf numFmtId="0" fontId="66" fillId="0" borderId="23"/>
    <xf numFmtId="170" fontId="24" fillId="0" borderId="0" applyFont="0" applyFill="0" applyBorder="0" applyAlignment="0" applyProtection="0"/>
    <xf numFmtId="42" fontId="30" fillId="0" borderId="0" applyFill="0" applyBorder="0" applyAlignment="0" applyProtection="0"/>
    <xf numFmtId="0" fontId="56" fillId="0" borderId="0">
      <alignment horizontal="center"/>
    </xf>
    <xf numFmtId="0" fontId="67" fillId="0" borderId="0"/>
    <xf numFmtId="219" fontId="3" fillId="0" borderId="0">
      <alignment horizontal="left" wrapText="1"/>
    </xf>
    <xf numFmtId="4" fontId="21" fillId="0" borderId="0" applyFill="0" applyBorder="0" applyProtection="0">
      <alignment horizontal="right"/>
    </xf>
    <xf numFmtId="0" fontId="21" fillId="0" borderId="0" applyNumberFormat="0" applyFill="0" applyBorder="0" applyProtection="0">
      <alignment horizontal="left"/>
    </xf>
    <xf numFmtId="218" fontId="21" fillId="0" borderId="0" applyFill="0" applyBorder="0" applyProtection="0">
      <alignment horizontal="left" vertical="top" wrapText="1"/>
    </xf>
    <xf numFmtId="0" fontId="21" fillId="0" borderId="0" applyNumberFormat="0" applyFill="0" applyBorder="0" applyProtection="0">
      <alignment horizontal="left" vertical="top" wrapText="1"/>
    </xf>
    <xf numFmtId="0" fontId="21" fillId="0" borderId="0" applyNumberFormat="0" applyFill="0" applyBorder="0" applyProtection="0">
      <alignment horizontal="left" vertical="top" wrapText="1"/>
    </xf>
    <xf numFmtId="218" fontId="68" fillId="25" borderId="0" applyBorder="0" applyProtection="0">
      <alignment horizontal="left" vertical="top" wrapText="1"/>
    </xf>
    <xf numFmtId="218" fontId="69" fillId="0" borderId="0" applyFill="0" applyBorder="0" applyProtection="0">
      <alignment horizontal="left" vertical="top" wrapText="1"/>
    </xf>
    <xf numFmtId="0" fontId="70" fillId="25" borderId="0" applyNumberFormat="0" applyBorder="0" applyProtection="0">
      <alignment vertical="top" wrapText="1"/>
    </xf>
    <xf numFmtId="0" fontId="71" fillId="26" borderId="0" applyNumberFormat="0" applyBorder="0" applyProtection="0">
      <alignment vertical="top" wrapText="1"/>
    </xf>
    <xf numFmtId="218" fontId="72" fillId="0" borderId="0" applyFill="0" applyBorder="0" applyProtection="0">
      <alignment horizontal="left" wrapText="1"/>
    </xf>
    <xf numFmtId="3" fontId="43" fillId="0" borderId="0" applyFill="0" applyBorder="0" applyProtection="0">
      <alignment horizontal="left" wrapText="1"/>
    </xf>
    <xf numFmtId="0" fontId="73" fillId="0" borderId="16" applyNumberFormat="0" applyFill="0" applyProtection="0">
      <alignment horizontal="left" vertical="top" wrapText="1"/>
    </xf>
    <xf numFmtId="193" fontId="21" fillId="0" borderId="0" applyFill="0" applyBorder="0" applyProtection="0">
      <alignment horizontal="left" wrapText="1"/>
    </xf>
    <xf numFmtId="218" fontId="43" fillId="0" borderId="0" applyFill="0" applyBorder="0" applyProtection="0">
      <alignment horizontal="center" wrapText="1"/>
    </xf>
    <xf numFmtId="218" fontId="72" fillId="0" borderId="0" applyFill="0" applyBorder="0" applyProtection="0">
      <alignment horizontal="center" wrapText="1"/>
    </xf>
    <xf numFmtId="218" fontId="74" fillId="26" borderId="0" applyBorder="0" applyProtection="0">
      <alignment horizontal="left" wrapText="1"/>
    </xf>
    <xf numFmtId="0" fontId="43" fillId="0" borderId="0" applyNumberFormat="0" applyFill="0" applyBorder="0" applyProtection="0">
      <alignment horizontal="left" vertical="top" wrapText="1"/>
    </xf>
    <xf numFmtId="0" fontId="43" fillId="0" borderId="0" applyNumberFormat="0" applyFill="0" applyBorder="0" applyProtection="0">
      <alignment horizontal="left" wrapText="1"/>
    </xf>
    <xf numFmtId="0" fontId="43" fillId="0" borderId="0" applyNumberFormat="0" applyFill="0" applyBorder="0" applyProtection="0">
      <alignment horizontal="left"/>
    </xf>
    <xf numFmtId="0" fontId="43" fillId="0" borderId="0" applyNumberFormat="0" applyFill="0" applyBorder="0" applyProtection="0">
      <alignment horizontal="right" vertical="top" wrapText="1"/>
    </xf>
    <xf numFmtId="0" fontId="43" fillId="0" borderId="0" applyNumberFormat="0" applyFill="0" applyBorder="0" applyProtection="0">
      <alignment horizontal="right" wrapText="1"/>
    </xf>
    <xf numFmtId="0" fontId="43" fillId="0" borderId="0" applyNumberFormat="0" applyFill="0" applyBorder="0" applyProtection="0">
      <alignment horizontal="center" vertical="top" wrapText="1"/>
    </xf>
    <xf numFmtId="0" fontId="43" fillId="0" borderId="0" applyNumberFormat="0" applyFill="0" applyBorder="0" applyProtection="0">
      <alignment horizontal="center" wrapText="1"/>
    </xf>
    <xf numFmtId="0" fontId="72" fillId="0" borderId="0" applyNumberFormat="0" applyFill="0" applyBorder="0" applyProtection="0">
      <alignment horizontal="left" vertical="top" wrapText="1"/>
    </xf>
    <xf numFmtId="4" fontId="72" fillId="0" borderId="0" applyFill="0" applyBorder="0" applyProtection="0">
      <alignment horizontal="left" vertical="top" wrapText="1"/>
    </xf>
    <xf numFmtId="0" fontId="72" fillId="0" borderId="0" applyNumberFormat="0" applyFill="0" applyBorder="0" applyProtection="0">
      <alignment horizontal="left" wrapText="1"/>
    </xf>
    <xf numFmtId="0" fontId="72" fillId="0" borderId="0" applyNumberFormat="0" applyFill="0" applyBorder="0" applyProtection="0">
      <alignment horizontal="right" vertical="top" wrapText="1"/>
    </xf>
    <xf numFmtId="0" fontId="72" fillId="0" borderId="0" applyNumberFormat="0" applyFill="0" applyBorder="0" applyProtection="0">
      <alignment horizontal="right" wrapText="1"/>
    </xf>
    <xf numFmtId="0" fontId="72" fillId="0" borderId="0" applyNumberFormat="0" applyFill="0" applyBorder="0" applyProtection="0">
      <alignment horizontal="center" vertical="top" wrapText="1"/>
    </xf>
    <xf numFmtId="0" fontId="72" fillId="0" borderId="0" applyNumberFormat="0" applyFill="0" applyBorder="0" applyProtection="0">
      <alignment horizontal="center" wrapText="1"/>
    </xf>
    <xf numFmtId="0" fontId="69" fillId="0" borderId="0" applyNumberFormat="0" applyFill="0" applyBorder="0" applyProtection="0">
      <alignment horizontal="left" vertical="top" wrapText="1"/>
    </xf>
    <xf numFmtId="0" fontId="69" fillId="0" borderId="0" applyNumberFormat="0" applyFill="0" applyBorder="0" applyProtection="0">
      <alignment horizontal="left" wrapText="1"/>
    </xf>
    <xf numFmtId="0" fontId="69" fillId="0" borderId="0" applyNumberFormat="0" applyFill="0" applyBorder="0" applyProtection="0">
      <alignment horizontal="right" vertical="top" wrapText="1"/>
    </xf>
    <xf numFmtId="0" fontId="69" fillId="0" borderId="0" applyNumberFormat="0" applyFill="0" applyBorder="0" applyProtection="0">
      <alignment horizontal="right" wrapText="1"/>
    </xf>
    <xf numFmtId="0" fontId="69" fillId="0" borderId="0" applyNumberFormat="0" applyFill="0" applyBorder="0" applyProtection="0">
      <alignment horizontal="center" vertical="top" wrapText="1"/>
    </xf>
    <xf numFmtId="0" fontId="69" fillId="0" borderId="0" applyNumberFormat="0" applyFill="0" applyBorder="0" applyProtection="0">
      <alignment horizontal="center" wrapText="1"/>
    </xf>
    <xf numFmtId="0" fontId="70" fillId="25" borderId="0" applyNumberFormat="0" applyBorder="0" applyProtection="0">
      <alignment horizontal="left" wrapText="1"/>
    </xf>
    <xf numFmtId="0" fontId="70" fillId="25" borderId="0" applyNumberFormat="0" applyBorder="0" applyProtection="0">
      <alignment horizontal="left"/>
    </xf>
    <xf numFmtId="0" fontId="70" fillId="25" borderId="0" applyNumberFormat="0" applyBorder="0" applyProtection="0">
      <alignment horizontal="right"/>
    </xf>
    <xf numFmtId="0" fontId="71" fillId="26" borderId="0" applyNumberFormat="0" applyBorder="0" applyProtection="0">
      <alignment vertical="top" wrapText="1"/>
    </xf>
    <xf numFmtId="220" fontId="71" fillId="26" borderId="0" applyBorder="0" applyProtection="0">
      <alignment vertical="top" wrapText="1"/>
    </xf>
    <xf numFmtId="4" fontId="21" fillId="0" borderId="0" applyFill="0" applyBorder="0" applyProtection="0">
      <alignment horizontal="right"/>
    </xf>
    <xf numFmtId="220" fontId="21" fillId="0" borderId="0" applyFill="0" applyBorder="0" applyProtection="0">
      <alignment horizontal="right"/>
    </xf>
    <xf numFmtId="3" fontId="21" fillId="0" borderId="0" applyFill="0" applyBorder="0" applyProtection="0">
      <alignment horizontal="right"/>
    </xf>
    <xf numFmtId="218" fontId="21" fillId="0" borderId="0" applyFill="0" applyBorder="0" applyProtection="0">
      <alignment horizontal="right"/>
    </xf>
    <xf numFmtId="4" fontId="43" fillId="0" borderId="0" applyFill="0" applyBorder="0" applyProtection="0">
      <alignment horizontal="right"/>
    </xf>
    <xf numFmtId="4" fontId="69" fillId="0" borderId="0" applyFill="0" applyBorder="0" applyProtection="0">
      <alignment horizontal="right"/>
    </xf>
    <xf numFmtId="0" fontId="75" fillId="0" borderId="16" applyNumberFormat="0" applyFill="0" applyProtection="0">
      <alignment horizontal="left" vertical="top"/>
    </xf>
    <xf numFmtId="0" fontId="75" fillId="0" borderId="16" applyNumberFormat="0" applyFill="0" applyProtection="0">
      <alignment horizontal="left" vertical="top"/>
    </xf>
    <xf numFmtId="4" fontId="21" fillId="0" borderId="0" applyFill="0" applyBorder="0" applyProtection="0">
      <alignment horizontal="left"/>
    </xf>
    <xf numFmtId="4" fontId="21" fillId="0" borderId="0" applyFill="0" applyBorder="0" applyProtection="0">
      <alignment horizontal="center"/>
    </xf>
    <xf numFmtId="221" fontId="21" fillId="0" borderId="0" applyFill="0" applyBorder="0" applyProtection="0">
      <alignment horizontal="right"/>
    </xf>
    <xf numFmtId="222" fontId="21" fillId="0" borderId="0" applyFill="0" applyBorder="0" applyProtection="0">
      <alignment horizontal="right"/>
    </xf>
    <xf numFmtId="223" fontId="21" fillId="0" borderId="0" applyFill="0" applyBorder="0" applyProtection="0">
      <alignment horizontal="right"/>
    </xf>
    <xf numFmtId="193" fontId="21" fillId="0" borderId="0" applyFill="0" applyBorder="0" applyProtection="0">
      <alignment horizontal="right"/>
    </xf>
    <xf numFmtId="197" fontId="21" fillId="0" borderId="0" applyFill="0" applyBorder="0" applyProtection="0">
      <alignment horizontal="right"/>
    </xf>
    <xf numFmtId="4" fontId="21" fillId="0" borderId="0" applyFill="0" applyBorder="0" applyProtection="0">
      <alignment horizontal="center"/>
    </xf>
    <xf numFmtId="218" fontId="21" fillId="0" borderId="0" applyFill="0" applyBorder="0" applyProtection="0">
      <alignment horizontal="center"/>
    </xf>
    <xf numFmtId="0" fontId="21" fillId="0" borderId="0" applyNumberFormat="0" applyFill="0" applyBorder="0" applyProtection="0">
      <alignment horizontal="left" vertical="top" wrapText="1"/>
    </xf>
    <xf numFmtId="222" fontId="76" fillId="0" borderId="0" applyFill="0" applyBorder="0" applyProtection="0">
      <alignment horizontal="right"/>
    </xf>
    <xf numFmtId="221" fontId="76" fillId="0" borderId="0" applyFill="0" applyBorder="0" applyProtection="0">
      <alignment horizontal="right"/>
    </xf>
    <xf numFmtId="223" fontId="76" fillId="0" borderId="0" applyFill="0" applyBorder="0" applyProtection="0">
      <alignment horizontal="right"/>
    </xf>
    <xf numFmtId="14" fontId="76" fillId="0" borderId="0" applyFill="0" applyBorder="0" applyProtection="0">
      <alignment horizontal="right"/>
    </xf>
    <xf numFmtId="0" fontId="77" fillId="0" borderId="0" applyNumberFormat="0" applyFill="0" applyBorder="0" applyProtection="0">
      <alignment horizontal="left"/>
    </xf>
    <xf numFmtId="0" fontId="43" fillId="0" borderId="16" applyNumberFormat="0" applyFill="0" applyProtection="0"/>
    <xf numFmtId="0" fontId="26" fillId="0" borderId="0" applyNumberFormat="0" applyFill="0" applyBorder="0" applyProtection="0"/>
    <xf numFmtId="0" fontId="43" fillId="0" borderId="16" applyNumberFormat="0" applyFill="0" applyProtection="0">
      <alignment horizontal="center"/>
    </xf>
    <xf numFmtId="0" fontId="43" fillId="0" borderId="0" applyNumberFormat="0" applyFill="0" applyBorder="0" applyProtection="0">
      <alignment horizontal="center"/>
    </xf>
    <xf numFmtId="0" fontId="43" fillId="0" borderId="0" applyNumberFormat="0" applyFill="0" applyBorder="0" applyProtection="0"/>
    <xf numFmtId="0" fontId="43" fillId="0" borderId="0" applyNumberFormat="0" applyFill="0" applyBorder="0" applyProtection="0"/>
    <xf numFmtId="0" fontId="78" fillId="27" borderId="0" applyNumberFormat="0">
      <alignment vertical="center"/>
    </xf>
    <xf numFmtId="40" fontId="3" fillId="0" borderId="0" applyBorder="0">
      <alignment horizontal="right"/>
    </xf>
    <xf numFmtId="0" fontId="79" fillId="0" borderId="0" applyBorder="0" applyProtection="0">
      <alignment vertical="center"/>
    </xf>
    <xf numFmtId="197" fontId="24" fillId="0" borderId="2" applyBorder="0" applyProtection="0">
      <alignment horizontal="right" vertical="center"/>
    </xf>
    <xf numFmtId="0" fontId="80" fillId="28" borderId="0" applyBorder="0" applyProtection="0">
      <alignment horizontal="centerContinuous" vertical="center"/>
    </xf>
    <xf numFmtId="0" fontId="80" fillId="29" borderId="2" applyBorder="0" applyProtection="0">
      <alignment horizontal="centerContinuous" vertical="center"/>
    </xf>
    <xf numFmtId="0" fontId="3" fillId="0" borderId="0"/>
    <xf numFmtId="0" fontId="56" fillId="0" borderId="0"/>
    <xf numFmtId="0" fontId="81" fillId="0" borderId="0" applyFill="0" applyBorder="0" applyProtection="0">
      <alignment horizontal="left"/>
    </xf>
    <xf numFmtId="0" fontId="82" fillId="0" borderId="24" applyFill="0" applyBorder="0" applyProtection="0">
      <alignment horizontal="left" vertical="top"/>
    </xf>
    <xf numFmtId="0" fontId="83" fillId="0" borderId="0">
      <alignment horizontal="centerContinuous"/>
    </xf>
    <xf numFmtId="0" fontId="31" fillId="0" borderId="0"/>
    <xf numFmtId="49" fontId="84" fillId="0" borderId="2">
      <alignment vertical="center"/>
    </xf>
    <xf numFmtId="0" fontId="3" fillId="0" borderId="0"/>
    <xf numFmtId="183" fontId="40" fillId="0" borderId="0">
      <alignment horizontal="left"/>
      <protection locked="0"/>
    </xf>
    <xf numFmtId="0" fontId="3" fillId="0" borderId="0"/>
    <xf numFmtId="49" fontId="36" fillId="0" borderId="0" applyFill="0" applyBorder="0" applyAlignment="0"/>
    <xf numFmtId="224" fontId="3" fillId="0" borderId="0" applyFill="0" applyBorder="0" applyAlignment="0"/>
    <xf numFmtId="225" fontId="3" fillId="0" borderId="0" applyFill="0" applyBorder="0" applyAlignment="0"/>
    <xf numFmtId="171" fontId="21" fillId="0" borderId="8" applyNumberFormat="0" applyFont="0" applyFill="0" applyAlignment="0" applyProtection="0">
      <alignment horizontal="right"/>
    </xf>
    <xf numFmtId="226" fontId="21" fillId="0" borderId="2" applyNumberFormat="0" applyFont="0" applyFill="0" applyAlignment="0" applyProtection="0">
      <alignment horizontal="right"/>
    </xf>
    <xf numFmtId="0" fontId="19" fillId="0" borderId="0" applyNumberFormat="0" applyFill="0" applyBorder="0" applyAlignment="0" applyProtection="0"/>
    <xf numFmtId="0" fontId="33" fillId="0" borderId="0" applyNumberFormat="0" applyFill="0" applyBorder="0" applyAlignment="0" applyProtection="0"/>
    <xf numFmtId="40" fontId="85" fillId="0" borderId="0"/>
    <xf numFmtId="215" fontId="3" fillId="0" borderId="0">
      <alignment horizontal="centerContinuous"/>
    </xf>
    <xf numFmtId="215" fontId="3" fillId="0" borderId="25">
      <alignment horizontal="centerContinuous"/>
    </xf>
    <xf numFmtId="215" fontId="3" fillId="0" borderId="0">
      <alignment horizontal="centerContinuous"/>
      <protection locked="0"/>
    </xf>
    <xf numFmtId="215" fontId="3" fillId="0" borderId="0">
      <alignment horizontal="left"/>
    </xf>
    <xf numFmtId="214" fontId="86" fillId="0" borderId="0">
      <alignment horizontal="center"/>
    </xf>
    <xf numFmtId="170" fontId="86" fillId="0" borderId="0" applyNumberFormat="0" applyFill="0" applyBorder="0" applyAlignment="0" applyProtection="0"/>
    <xf numFmtId="183" fontId="40" fillId="0" borderId="0">
      <alignment horizontal="left"/>
    </xf>
    <xf numFmtId="0" fontId="86" fillId="0" borderId="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227" fontId="3" fillId="0" borderId="0">
      <alignment horizontal="right"/>
    </xf>
    <xf numFmtId="0" fontId="3" fillId="0" borderId="0">
      <alignment horizontal="fill"/>
    </xf>
    <xf numFmtId="37" fontId="21" fillId="30" borderId="0" applyNumberFormat="0" applyBorder="0" applyAlignment="0" applyProtection="0"/>
    <xf numFmtId="37" fontId="21" fillId="0" borderId="0"/>
    <xf numFmtId="37" fontId="21" fillId="30" borderId="0" applyNumberFormat="0" applyBorder="0" applyAlignment="0" applyProtection="0"/>
    <xf numFmtId="38" fontId="87" fillId="0" borderId="0" applyNumberFormat="0" applyBorder="0" applyAlignment="0">
      <protection locked="0"/>
    </xf>
    <xf numFmtId="0" fontId="88" fillId="0" borderId="0" applyFill="0" applyBorder="0" applyAlignment="0"/>
    <xf numFmtId="1" fontId="24" fillId="0" borderId="0" applyFont="0" applyFill="0" applyBorder="0" applyAlignment="0" applyProtection="0"/>
    <xf numFmtId="168" fontId="24" fillId="0" borderId="2" applyBorder="0" applyProtection="0">
      <alignment horizontal="right"/>
    </xf>
    <xf numFmtId="39" fontId="30" fillId="0" borderId="0" applyFont="0" applyFill="0" applyBorder="0" applyAlignment="0" applyProtection="0"/>
    <xf numFmtId="228" fontId="21" fillId="0" borderId="0" applyFont="0" applyFill="0" applyBorder="0" applyProtection="0">
      <alignment horizontal="right"/>
    </xf>
    <xf numFmtId="0" fontId="3" fillId="0" borderId="0" applyFont="0" applyFill="0" applyBorder="0" applyAlignment="0" applyProtection="0"/>
    <xf numFmtId="0" fontId="3" fillId="0" borderId="0" applyFont="0" applyFill="0" applyBorder="0" applyAlignment="0" applyProtection="0"/>
    <xf numFmtId="0" fontId="3" fillId="0" borderId="0"/>
    <xf numFmtId="44" fontId="3" fillId="0" borderId="0" applyFont="0" applyFill="0" applyBorder="0" applyAlignment="0" applyProtection="0"/>
    <xf numFmtId="4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230" fontId="3" fillId="0" borderId="0" applyBorder="0"/>
    <xf numFmtId="0" fontId="34" fillId="32"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41" borderId="0" applyNumberFormat="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4" fontId="3"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xf numFmtId="0" fontId="34" fillId="0" borderId="0"/>
    <xf numFmtId="0" fontId="34" fillId="0" borderId="0"/>
    <xf numFmtId="0" fontId="3" fillId="0" borderId="0"/>
    <xf numFmtId="9" fontId="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 fontId="36" fillId="0" borderId="27" applyNumberFormat="0" applyProtection="0">
      <alignment vertical="center"/>
    </xf>
    <xf numFmtId="4" fontId="88" fillId="30" borderId="27" applyNumberFormat="0" applyProtection="0">
      <alignment vertical="center"/>
    </xf>
    <xf numFmtId="4" fontId="36" fillId="0" borderId="27" applyNumberFormat="0" applyProtection="0">
      <alignment horizontal="left" vertical="center" indent="1"/>
    </xf>
    <xf numFmtId="4" fontId="36" fillId="30" borderId="27" applyNumberFormat="0" applyProtection="0">
      <alignment horizontal="left" vertical="center" indent="1"/>
    </xf>
    <xf numFmtId="0" fontId="3" fillId="0" borderId="27" applyNumberFormat="0" applyProtection="0">
      <alignment horizontal="left" vertical="center" indent="1"/>
    </xf>
    <xf numFmtId="4" fontId="36" fillId="42" borderId="27" applyNumberFormat="0" applyProtection="0">
      <alignment horizontal="right" vertical="center"/>
    </xf>
    <xf numFmtId="4" fontId="36" fillId="43" borderId="27" applyNumberFormat="0" applyProtection="0">
      <alignment horizontal="right" vertical="center"/>
    </xf>
    <xf numFmtId="4" fontId="36" fillId="44" borderId="27" applyNumberFormat="0" applyProtection="0">
      <alignment horizontal="right" vertical="center"/>
    </xf>
    <xf numFmtId="4" fontId="36" fillId="45" borderId="27" applyNumberFormat="0" applyProtection="0">
      <alignment horizontal="right" vertical="center"/>
    </xf>
    <xf numFmtId="4" fontId="36" fillId="46" borderId="27" applyNumberFormat="0" applyProtection="0">
      <alignment horizontal="right" vertical="center"/>
    </xf>
    <xf numFmtId="4" fontId="36" fillId="47" borderId="27" applyNumberFormat="0" applyProtection="0">
      <alignment horizontal="right" vertical="center"/>
    </xf>
    <xf numFmtId="4" fontId="36" fillId="48" borderId="27" applyNumberFormat="0" applyProtection="0">
      <alignment horizontal="right" vertical="center"/>
    </xf>
    <xf numFmtId="4" fontId="36" fillId="49" borderId="27" applyNumberFormat="0" applyProtection="0">
      <alignment horizontal="right" vertical="center"/>
    </xf>
    <xf numFmtId="4" fontId="36" fillId="50" borderId="27" applyNumberFormat="0" applyProtection="0">
      <alignment horizontal="right" vertical="center"/>
    </xf>
    <xf numFmtId="4" fontId="89" fillId="0" borderId="0" applyNumberFormat="0" applyProtection="0">
      <alignment horizontal="left" vertical="center" indent="1"/>
    </xf>
    <xf numFmtId="4" fontId="36" fillId="0" borderId="0" applyNumberFormat="0" applyProtection="0">
      <alignment horizontal="left" vertical="center" indent="1"/>
    </xf>
    <xf numFmtId="4" fontId="90" fillId="51" borderId="0" applyNumberFormat="0" applyProtection="0">
      <alignment horizontal="left" vertical="center" indent="1"/>
    </xf>
    <xf numFmtId="0" fontId="3" fillId="52" borderId="27" applyNumberFormat="0" applyProtection="0">
      <alignment horizontal="left" vertical="center" indent="1"/>
    </xf>
    <xf numFmtId="4" fontId="36" fillId="0" borderId="0" applyNumberFormat="0" applyProtection="0">
      <alignment horizontal="left" vertical="center" indent="1"/>
    </xf>
    <xf numFmtId="4" fontId="36" fillId="0" borderId="0" applyNumberFormat="0" applyProtection="0">
      <alignment horizontal="left" vertical="center" indent="1"/>
    </xf>
    <xf numFmtId="0" fontId="3" fillId="53" borderId="27" applyNumberFormat="0" applyProtection="0">
      <alignment horizontal="left" vertical="center" indent="1"/>
    </xf>
    <xf numFmtId="0" fontId="3" fillId="53" borderId="27" applyNumberFormat="0" applyProtection="0">
      <alignment horizontal="left" vertical="center" indent="1"/>
    </xf>
    <xf numFmtId="0" fontId="3" fillId="54" borderId="27" applyNumberFormat="0" applyProtection="0">
      <alignment horizontal="left" vertical="center" indent="1"/>
    </xf>
    <xf numFmtId="0" fontId="3" fillId="54" borderId="27" applyNumberFormat="0" applyProtection="0">
      <alignment horizontal="left" vertical="center" indent="1"/>
    </xf>
    <xf numFmtId="0" fontId="3" fillId="17" borderId="27" applyNumberFormat="0" applyProtection="0">
      <alignment horizontal="left" vertical="center" indent="1"/>
    </xf>
    <xf numFmtId="0" fontId="3" fillId="17" borderId="27" applyNumberFormat="0" applyProtection="0">
      <alignment horizontal="left" vertical="center" indent="1"/>
    </xf>
    <xf numFmtId="0" fontId="3" fillId="52" borderId="27" applyNumberFormat="0" applyProtection="0">
      <alignment horizontal="left" vertical="center" indent="1"/>
    </xf>
    <xf numFmtId="0" fontId="3" fillId="52" borderId="27" applyNumberFormat="0" applyProtection="0">
      <alignment horizontal="left" vertical="center" indent="1"/>
    </xf>
    <xf numFmtId="4" fontId="36" fillId="19" borderId="27" applyNumberFormat="0" applyProtection="0">
      <alignment vertical="center"/>
    </xf>
    <xf numFmtId="4" fontId="88" fillId="19" borderId="27" applyNumberFormat="0" applyProtection="0">
      <alignment vertical="center"/>
    </xf>
    <xf numFmtId="4" fontId="36" fillId="19" borderId="27" applyNumberFormat="0" applyProtection="0">
      <alignment horizontal="left" vertical="center" indent="1"/>
    </xf>
    <xf numFmtId="4" fontId="36" fillId="19" borderId="27" applyNumberFormat="0" applyProtection="0">
      <alignment horizontal="left" vertical="center" indent="1"/>
    </xf>
    <xf numFmtId="4" fontId="36" fillId="0" borderId="27" applyNumberFormat="0" applyProtection="0">
      <alignment horizontal="right" vertical="center"/>
    </xf>
    <xf numFmtId="4" fontId="88" fillId="55" borderId="27" applyNumberFormat="0" applyProtection="0">
      <alignment horizontal="right" vertical="center"/>
    </xf>
    <xf numFmtId="0" fontId="3" fillId="0" borderId="27" applyNumberFormat="0" applyProtection="0">
      <alignment horizontal="left" vertical="center" indent="1"/>
    </xf>
    <xf numFmtId="0" fontId="3" fillId="0" borderId="27" applyNumberFormat="0" applyProtection="0">
      <alignment horizontal="left" vertical="center" indent="1"/>
    </xf>
    <xf numFmtId="0" fontId="91" fillId="0" borderId="0"/>
    <xf numFmtId="4" fontId="64" fillId="55" borderId="27" applyNumberFormat="0" applyProtection="0">
      <alignment horizontal="right" vertical="center"/>
    </xf>
    <xf numFmtId="0" fontId="1" fillId="0" borderId="0"/>
  </cellStyleXfs>
  <cellXfs count="84">
    <xf numFmtId="0" fontId="0" fillId="0" borderId="0" xfId="0"/>
    <xf numFmtId="0" fontId="3" fillId="0" borderId="0" xfId="0" applyFont="1"/>
    <xf numFmtId="0" fontId="4" fillId="0" borderId="0" xfId="0" applyFont="1" applyAlignment="1">
      <alignment horizontal="left"/>
    </xf>
    <xf numFmtId="0" fontId="3" fillId="0" borderId="0" xfId="0" applyFont="1" applyBorder="1"/>
    <xf numFmtId="0" fontId="0" fillId="2" borderId="0" xfId="0" applyFill="1"/>
    <xf numFmtId="0" fontId="4" fillId="0" borderId="0" xfId="0" applyFont="1" applyBorder="1" applyAlignment="1">
      <alignment horizontal="left"/>
    </xf>
    <xf numFmtId="0" fontId="5" fillId="0" borderId="0" xfId="0" applyFont="1" applyAlignment="1">
      <alignment horizontal="right"/>
    </xf>
    <xf numFmtId="9" fontId="8" fillId="5" borderId="1" xfId="2"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3" fillId="2" borderId="0" xfId="0" applyFont="1" applyFill="1" applyAlignment="1">
      <alignment horizontal="center" wrapText="1"/>
    </xf>
    <xf numFmtId="0" fontId="2" fillId="0" borderId="0" xfId="0" applyFont="1" applyFill="1" applyBorder="1" applyAlignment="1">
      <alignment horizontal="center" vertical="center" wrapText="1"/>
    </xf>
    <xf numFmtId="0" fontId="11" fillId="14" borderId="4" xfId="4" applyFont="1" applyFill="1" applyAlignment="1" applyProtection="1">
      <alignment horizontal="center" vertical="center" wrapText="1"/>
      <protection locked="0"/>
    </xf>
    <xf numFmtId="0" fontId="12" fillId="4" borderId="4" xfId="4" applyFont="1" applyFill="1" applyAlignment="1" applyProtection="1">
      <alignment horizontal="center" vertical="center" wrapText="1"/>
    </xf>
    <xf numFmtId="0" fontId="13" fillId="14" borderId="4" xfId="5" applyFill="1" applyBorder="1" applyAlignment="1" applyProtection="1">
      <alignment horizontal="center" vertical="center" wrapText="1"/>
      <protection locked="0"/>
    </xf>
    <xf numFmtId="1" fontId="11" fillId="14" borderId="4" xfId="4" applyNumberFormat="1" applyFont="1" applyFill="1" applyAlignment="1" applyProtection="1">
      <alignment horizontal="center" vertical="center" wrapText="1"/>
      <protection locked="0"/>
    </xf>
    <xf numFmtId="0" fontId="0" fillId="2" borderId="0" xfId="0" applyFill="1" applyAlignment="1">
      <alignment horizontal="center" vertical="center"/>
    </xf>
    <xf numFmtId="1" fontId="14" fillId="14" borderId="5" xfId="4" applyNumberFormat="1" applyFont="1" applyFill="1" applyBorder="1" applyAlignment="1">
      <alignment horizontal="center" vertical="center"/>
      <protection locked="0"/>
    </xf>
    <xf numFmtId="49" fontId="14" fillId="14" borderId="5" xfId="4" applyNumberFormat="1" applyFont="1" applyFill="1" applyBorder="1" applyAlignment="1">
      <alignment horizontal="center" vertical="center"/>
      <protection locked="0"/>
    </xf>
    <xf numFmtId="1" fontId="14" fillId="14" borderId="4" xfId="4" applyNumberFormat="1" applyFont="1" applyFill="1" applyAlignment="1">
      <alignment horizontal="center" vertical="center"/>
      <protection locked="0"/>
    </xf>
    <xf numFmtId="1" fontId="14" fillId="14" borderId="4" xfId="4" applyNumberFormat="1" applyFont="1" applyFill="1" applyAlignment="1" applyProtection="1">
      <alignment horizontal="center" vertical="center"/>
      <protection locked="0"/>
    </xf>
    <xf numFmtId="1" fontId="0" fillId="0" borderId="0" xfId="0" applyNumberFormat="1" applyAlignment="1">
      <alignment horizontal="center" vertical="center"/>
    </xf>
    <xf numFmtId="2" fontId="14" fillId="14" borderId="4" xfId="4" applyNumberFormat="1" applyFont="1" applyFill="1" applyAlignment="1" applyProtection="1">
      <alignment horizontal="center" vertical="center"/>
      <protection locked="0"/>
    </xf>
    <xf numFmtId="9" fontId="0" fillId="0" borderId="0" xfId="1" applyFont="1" applyFill="1" applyAlignment="1">
      <alignment horizontal="center" vertical="center"/>
    </xf>
    <xf numFmtId="1" fontId="0" fillId="0" borderId="0" xfId="0" applyNumberFormat="1"/>
    <xf numFmtId="38" fontId="0" fillId="0" borderId="0" xfId="0" applyNumberFormat="1"/>
    <xf numFmtId="7" fontId="0" fillId="0" borderId="0" xfId="0" applyNumberFormat="1"/>
    <xf numFmtId="0" fontId="0" fillId="0" borderId="0" xfId="0" applyAlignment="1">
      <alignment horizontal="center"/>
    </xf>
    <xf numFmtId="10" fontId="9" fillId="15" borderId="2" xfId="0" applyNumberFormat="1" applyFont="1" applyFill="1" applyBorder="1"/>
    <xf numFmtId="0" fontId="26" fillId="0" borderId="0" xfId="0" applyFont="1" applyAlignment="1">
      <alignment horizontal="center"/>
    </xf>
    <xf numFmtId="0" fontId="2" fillId="0" borderId="12" xfId="0" applyFont="1" applyFill="1" applyBorder="1" applyAlignment="1">
      <alignment horizontal="center" vertical="center" wrapText="1"/>
    </xf>
    <xf numFmtId="229" fontId="2" fillId="0" borderId="12" xfId="0" applyNumberFormat="1" applyFont="1" applyFill="1" applyBorder="1" applyAlignment="1">
      <alignment horizontal="center" vertical="center" wrapText="1"/>
    </xf>
    <xf numFmtId="2" fontId="0" fillId="0" borderId="0" xfId="0" applyNumberFormat="1" applyAlignment="1">
      <alignment horizontal="center"/>
    </xf>
    <xf numFmtId="229" fontId="2" fillId="0" borderId="0" xfId="0" applyNumberFormat="1" applyFont="1" applyFill="1" applyBorder="1" applyAlignment="1">
      <alignment horizontal="center" vertical="center" wrapText="1"/>
    </xf>
    <xf numFmtId="40" fontId="8" fillId="5" borderId="12" xfId="2" applyNumberFormat="1" applyFont="1" applyFill="1" applyBorder="1" applyAlignment="1" applyProtection="1">
      <alignment horizontal="center" vertical="center"/>
      <protection locked="0"/>
    </xf>
    <xf numFmtId="0" fontId="92" fillId="14" borderId="0" xfId="0" applyFont="1" applyFill="1"/>
    <xf numFmtId="0" fontId="2" fillId="0" borderId="1" xfId="0" applyFont="1" applyFill="1" applyBorder="1" applyAlignment="1">
      <alignment horizontal="left" vertical="center" wrapText="1"/>
    </xf>
    <xf numFmtId="0" fontId="7" fillId="4" borderId="0" xfId="0" applyFont="1" applyFill="1" applyAlignment="1">
      <alignment horizontal="center" vertical="center"/>
    </xf>
    <xf numFmtId="0" fontId="9" fillId="9" borderId="12" xfId="0" applyFont="1" applyFill="1" applyBorder="1" applyAlignment="1">
      <alignment horizontal="center" vertical="center" wrapText="1"/>
    </xf>
    <xf numFmtId="0" fontId="0" fillId="0" borderId="0" xfId="0" applyAlignment="1">
      <alignment horizontal="center"/>
    </xf>
    <xf numFmtId="0" fontId="93" fillId="0" borderId="1" xfId="0" applyFont="1" applyFill="1" applyBorder="1" applyAlignment="1">
      <alignment horizontal="center" vertical="center" wrapText="1"/>
    </xf>
    <xf numFmtId="0" fontId="9" fillId="12" borderId="3" xfId="0" applyFont="1" applyFill="1" applyBorder="1" applyAlignment="1"/>
    <xf numFmtId="0" fontId="9" fillId="12" borderId="0" xfId="0" applyFont="1" applyFill="1" applyBorder="1" applyAlignment="1">
      <alignment horizontal="center"/>
    </xf>
    <xf numFmtId="229" fontId="15" fillId="0" borderId="12" xfId="0" applyNumberFormat="1" applyFont="1" applyFill="1" applyBorder="1" applyAlignment="1">
      <alignment horizontal="center" vertical="center" wrapText="1"/>
    </xf>
    <xf numFmtId="207" fontId="2" fillId="0" borderId="12" xfId="0" applyNumberFormat="1" applyFont="1" applyFill="1" applyBorder="1" applyAlignment="1">
      <alignment horizontal="center" vertical="center" wrapText="1"/>
    </xf>
    <xf numFmtId="5" fontId="0" fillId="0" borderId="0" xfId="0" applyNumberFormat="1"/>
    <xf numFmtId="0" fontId="9" fillId="15" borderId="2" xfId="0" applyFont="1" applyFill="1" applyBorder="1" applyAlignment="1"/>
    <xf numFmtId="0" fontId="0" fillId="0" borderId="0" xfId="0" applyAlignment="1">
      <alignment horizontal="center"/>
    </xf>
    <xf numFmtId="0" fontId="4" fillId="0" borderId="0" xfId="0" applyFont="1" applyBorder="1" applyAlignment="1">
      <alignment horizontal="right"/>
    </xf>
    <xf numFmtId="0" fontId="5" fillId="0" borderId="0" xfId="0" applyFont="1" applyBorder="1" applyAlignment="1">
      <alignment horizontal="right"/>
    </xf>
    <xf numFmtId="0" fontId="0" fillId="0" borderId="0" xfId="0" applyAlignment="1">
      <alignment horizontal="center"/>
    </xf>
    <xf numFmtId="0" fontId="6" fillId="0" borderId="21" xfId="0" applyFont="1" applyBorder="1" applyAlignment="1">
      <alignment horizontal="left"/>
    </xf>
    <xf numFmtId="207" fontId="2" fillId="56" borderId="12" xfId="0" applyNumberFormat="1" applyFont="1" applyFill="1" applyBorder="1" applyAlignment="1">
      <alignment horizontal="center" vertical="center" wrapText="1"/>
    </xf>
    <xf numFmtId="207" fontId="2" fillId="0" borderId="1" xfId="0" applyNumberFormat="1" applyFont="1" applyFill="1" applyBorder="1" applyAlignment="1">
      <alignment horizontal="center" vertical="center" wrapText="1"/>
    </xf>
    <xf numFmtId="2" fontId="0" fillId="0" borderId="0" xfId="0" applyNumberFormat="1" applyBorder="1" applyAlignment="1">
      <alignment horizontal="center"/>
    </xf>
    <xf numFmtId="0" fontId="0" fillId="0" borderId="0" xfId="0" applyBorder="1" applyAlignment="1">
      <alignment horizontal="center"/>
    </xf>
    <xf numFmtId="0" fontId="4" fillId="0" borderId="21" xfId="0" applyFont="1" applyBorder="1" applyAlignment="1">
      <alignment horizontal="left"/>
    </xf>
    <xf numFmtId="207" fontId="2" fillId="2" borderId="12"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1" fontId="14" fillId="2" borderId="4" xfId="4" applyNumberFormat="1" applyFont="1" applyFill="1" applyAlignment="1">
      <alignment horizontal="center" vertical="center"/>
      <protection locked="0"/>
    </xf>
    <xf numFmtId="1" fontId="14" fillId="2" borderId="4" xfId="4" applyNumberFormat="1" applyFont="1" applyFill="1" applyAlignment="1" applyProtection="1">
      <alignment horizontal="center" vertical="center"/>
      <protection locked="0"/>
    </xf>
    <xf numFmtId="0" fontId="94" fillId="0" borderId="0" xfId="0" applyFont="1"/>
    <xf numFmtId="229" fontId="2" fillId="2" borderId="0" xfId="0" applyNumberFormat="1" applyFont="1" applyFill="1" applyBorder="1" applyAlignment="1">
      <alignment horizontal="center" vertical="center" wrapText="1"/>
    </xf>
    <xf numFmtId="7" fontId="0" fillId="2" borderId="0" xfId="0" applyNumberFormat="1" applyFill="1"/>
    <xf numFmtId="207" fontId="2" fillId="2" borderId="1" xfId="0" applyNumberFormat="1" applyFont="1" applyFill="1" applyBorder="1" applyAlignment="1">
      <alignment horizontal="center" vertical="center" wrapText="1"/>
    </xf>
    <xf numFmtId="2" fontId="14" fillId="2" borderId="4" xfId="4" applyNumberFormat="1" applyFont="1" applyFill="1" applyAlignment="1" applyProtection="1">
      <alignment horizontal="center" vertical="center"/>
      <protection locked="0"/>
    </xf>
    <xf numFmtId="2" fontId="0" fillId="2" borderId="0" xfId="0" applyNumberFormat="1" applyFill="1" applyAlignment="1">
      <alignment horizontal="center"/>
    </xf>
    <xf numFmtId="2" fontId="0" fillId="0" borderId="0" xfId="0" applyNumberFormat="1" applyFill="1" applyAlignment="1">
      <alignment horizontal="center"/>
    </xf>
    <xf numFmtId="7" fontId="0" fillId="0" borderId="0" xfId="0" applyNumberFormat="1" applyFill="1"/>
    <xf numFmtId="0" fontId="7" fillId="4" borderId="0" xfId="0" applyFont="1" applyFill="1" applyAlignment="1">
      <alignment horizontal="center"/>
    </xf>
    <xf numFmtId="0" fontId="9" fillId="7" borderId="28" xfId="0" applyFont="1" applyFill="1" applyBorder="1" applyAlignment="1">
      <alignment horizontal="center" vertical="center"/>
    </xf>
    <xf numFmtId="0" fontId="3" fillId="3" borderId="0" xfId="0" applyFont="1" applyFill="1" applyAlignment="1">
      <alignment horizontal="center"/>
    </xf>
    <xf numFmtId="0" fontId="9" fillId="9" borderId="12" xfId="0" applyFont="1" applyFill="1" applyBorder="1" applyAlignment="1">
      <alignment horizontal="center" vertical="center" wrapText="1"/>
    </xf>
    <xf numFmtId="0" fontId="9" fillId="10" borderId="12" xfId="0" applyFont="1" applyFill="1" applyBorder="1" applyAlignment="1">
      <alignment horizontal="center" vertical="center" wrapText="1"/>
    </xf>
    <xf numFmtId="0" fontId="0" fillId="0" borderId="0" xfId="0" applyAlignment="1">
      <alignment horizontal="center"/>
    </xf>
    <xf numFmtId="0" fontId="9" fillId="12" borderId="0" xfId="0" applyFont="1" applyFill="1" applyAlignment="1">
      <alignment horizontal="center"/>
    </xf>
    <xf numFmtId="0" fontId="9" fillId="12" borderId="3" xfId="0" applyFont="1" applyFill="1" applyBorder="1" applyAlignment="1">
      <alignment horizontal="center"/>
    </xf>
    <xf numFmtId="0" fontId="9" fillId="12" borderId="28" xfId="0" applyFont="1" applyFill="1" applyBorder="1" applyAlignment="1">
      <alignment horizontal="center"/>
    </xf>
    <xf numFmtId="0" fontId="9" fillId="12" borderId="12" xfId="0" applyFont="1" applyFill="1" applyBorder="1" applyAlignment="1">
      <alignment horizontal="center" vertical="center" wrapText="1"/>
    </xf>
    <xf numFmtId="0" fontId="9" fillId="6" borderId="0" xfId="0" applyFont="1" applyFill="1" applyAlignment="1">
      <alignment horizontal="center" vertical="center"/>
    </xf>
    <xf numFmtId="0" fontId="9" fillId="8" borderId="12" xfId="0" applyFont="1" applyFill="1" applyBorder="1" applyAlignment="1">
      <alignment horizontal="center" vertical="center" wrapText="1"/>
    </xf>
    <xf numFmtId="0" fontId="9" fillId="11" borderId="2" xfId="0" applyFont="1" applyFill="1" applyBorder="1" applyAlignment="1">
      <alignment horizontal="center"/>
    </xf>
    <xf numFmtId="0" fontId="9" fillId="11" borderId="28" xfId="0" applyFont="1" applyFill="1" applyBorder="1" applyAlignment="1">
      <alignment horizontal="center"/>
    </xf>
    <xf numFmtId="0" fontId="9" fillId="31" borderId="12" xfId="0" applyFont="1" applyFill="1" applyBorder="1" applyAlignment="1">
      <alignment horizontal="center" vertical="center" wrapText="1"/>
    </xf>
    <xf numFmtId="0" fontId="9" fillId="15" borderId="28" xfId="0" applyFont="1" applyFill="1" applyBorder="1" applyAlignment="1">
      <alignment horizontal="center" vertical="center" wrapText="1"/>
    </xf>
  </cellXfs>
  <cellStyles count="619">
    <cellStyle name="_x000a_386grabber=M" xfId="7" xr:uid="{00000000-0005-0000-0000-000000000000}"/>
    <cellStyle name="%" xfId="8" xr:uid="{00000000-0005-0000-0000-000001000000}"/>
    <cellStyle name="*MB Hardwired" xfId="9" xr:uid="{00000000-0005-0000-0000-000002000000}"/>
    <cellStyle name="*MB Input Table Calc" xfId="10" xr:uid="{00000000-0005-0000-0000-000003000000}"/>
    <cellStyle name="*MB Normal" xfId="11" xr:uid="{00000000-0005-0000-0000-000004000000}"/>
    <cellStyle name="*MB Placeholder" xfId="12" xr:uid="{00000000-0005-0000-0000-000005000000}"/>
    <cellStyle name=";;;" xfId="13" xr:uid="{00000000-0005-0000-0000-000006000000}"/>
    <cellStyle name="?? [0]_VERA" xfId="14" xr:uid="{00000000-0005-0000-0000-000007000000}"/>
    <cellStyle name="?????_VERA" xfId="15" xr:uid="{00000000-0005-0000-0000-000008000000}"/>
    <cellStyle name="??_VERA" xfId="16" xr:uid="{00000000-0005-0000-0000-000009000000}"/>
    <cellStyle name="_Copy of HourlyPriceModelv2.01_MattB-Mar2007" xfId="457" xr:uid="{00000000-0005-0000-0000-00000A000000}"/>
    <cellStyle name="_HourlyPrices_NP15_2007-2030_20061222" xfId="458" xr:uid="{00000000-0005-0000-0000-00000B000000}"/>
    <cellStyle name="_HrlyInputs" xfId="459" xr:uid="{00000000-0005-0000-0000-00000C000000}"/>
    <cellStyle name="_MthlyInputs" xfId="460" xr:uid="{00000000-0005-0000-0000-00000D000000}"/>
    <cellStyle name="_NP15" xfId="461" xr:uid="{00000000-0005-0000-0000-00000E000000}"/>
    <cellStyle name="_x0010_“+ˆÉ•?pý¤" xfId="17" xr:uid="{00000000-0005-0000-0000-00000F000000}"/>
    <cellStyle name="0" xfId="462" xr:uid="{00000000-0005-0000-0000-000010000000}"/>
    <cellStyle name="000" xfId="18" xr:uid="{00000000-0005-0000-0000-000011000000}"/>
    <cellStyle name="20% - Accent1 2" xfId="463" xr:uid="{00000000-0005-0000-0000-000012000000}"/>
    <cellStyle name="20% - Accent2 2" xfId="464" xr:uid="{00000000-0005-0000-0000-000013000000}"/>
    <cellStyle name="20% - Accent3 2" xfId="465" xr:uid="{00000000-0005-0000-0000-000014000000}"/>
    <cellStyle name="20% - Accent4 2" xfId="466" xr:uid="{00000000-0005-0000-0000-000015000000}"/>
    <cellStyle name="20% - Accent5 2" xfId="467" xr:uid="{00000000-0005-0000-0000-000016000000}"/>
    <cellStyle name="20% - Accent6 2" xfId="468" xr:uid="{00000000-0005-0000-0000-000017000000}"/>
    <cellStyle name="40% - Accent1 2" xfId="469" xr:uid="{00000000-0005-0000-0000-000018000000}"/>
    <cellStyle name="40% - Accent2 2" xfId="470" xr:uid="{00000000-0005-0000-0000-000019000000}"/>
    <cellStyle name="40% - Accent3 2" xfId="471" xr:uid="{00000000-0005-0000-0000-00001A000000}"/>
    <cellStyle name="40% - Accent4 2" xfId="472" xr:uid="{00000000-0005-0000-0000-00001B000000}"/>
    <cellStyle name="40% - Accent5 2" xfId="473" xr:uid="{00000000-0005-0000-0000-00001C000000}"/>
    <cellStyle name="40% - Accent6 2" xfId="474" xr:uid="{00000000-0005-0000-0000-00001D000000}"/>
    <cellStyle name="Accounting" xfId="19" xr:uid="{00000000-0005-0000-0000-00001E000000}"/>
    <cellStyle name="Actual Date" xfId="20" xr:uid="{00000000-0005-0000-0000-00001F000000}"/>
    <cellStyle name="AFE" xfId="21" xr:uid="{00000000-0005-0000-0000-000020000000}"/>
    <cellStyle name="Arial 10" xfId="22" xr:uid="{00000000-0005-0000-0000-000021000000}"/>
    <cellStyle name="Arial 12" xfId="23" xr:uid="{00000000-0005-0000-0000-000022000000}"/>
    <cellStyle name="ArialNormal" xfId="24" xr:uid="{00000000-0005-0000-0000-000023000000}"/>
    <cellStyle name="Background" xfId="25" xr:uid="{00000000-0005-0000-0000-000024000000}"/>
    <cellStyle name="BalanceSheet" xfId="26" xr:uid="{00000000-0005-0000-0000-000025000000}"/>
    <cellStyle name="basic" xfId="27" xr:uid="{00000000-0005-0000-0000-000026000000}"/>
    <cellStyle name="Biomass" xfId="28" xr:uid="{00000000-0005-0000-0000-000027000000}"/>
    <cellStyle name="Black" xfId="29" xr:uid="{00000000-0005-0000-0000-000028000000}"/>
    <cellStyle name="blank" xfId="30" xr:uid="{00000000-0005-0000-0000-000029000000}"/>
    <cellStyle name="Blue" xfId="31" xr:uid="{00000000-0005-0000-0000-00002A000000}"/>
    <cellStyle name="blue$00" xfId="32" xr:uid="{00000000-0005-0000-0000-00002B000000}"/>
    <cellStyle name="Blue_AC 11-12-04" xfId="33" xr:uid="{00000000-0005-0000-0000-00002C000000}"/>
    <cellStyle name="British Pound" xfId="34" xr:uid="{00000000-0005-0000-0000-00002D000000}"/>
    <cellStyle name="Calc Currency (0)" xfId="35" xr:uid="{00000000-0005-0000-0000-00002E000000}"/>
    <cellStyle name="Calc Currency (2)" xfId="36" xr:uid="{00000000-0005-0000-0000-00002F000000}"/>
    <cellStyle name="Calc Percent (0)" xfId="37" xr:uid="{00000000-0005-0000-0000-000030000000}"/>
    <cellStyle name="Calc Percent (1)" xfId="38" xr:uid="{00000000-0005-0000-0000-000031000000}"/>
    <cellStyle name="Calc Percent (2)" xfId="39" xr:uid="{00000000-0005-0000-0000-000032000000}"/>
    <cellStyle name="Calc Units (0)" xfId="40" xr:uid="{00000000-0005-0000-0000-000033000000}"/>
    <cellStyle name="Calc Units (1)" xfId="41" xr:uid="{00000000-0005-0000-0000-000034000000}"/>
    <cellStyle name="Calc Units (2)" xfId="42" xr:uid="{00000000-0005-0000-0000-000035000000}"/>
    <cellStyle name="Case" xfId="43" xr:uid="{00000000-0005-0000-0000-000036000000}"/>
    <cellStyle name="CashFlow" xfId="44" xr:uid="{00000000-0005-0000-0000-000037000000}"/>
    <cellStyle name="Colhead" xfId="45" xr:uid="{00000000-0005-0000-0000-000038000000}"/>
    <cellStyle name="Comma  - Style1" xfId="46" xr:uid="{00000000-0005-0000-0000-000039000000}"/>
    <cellStyle name="Comma  - Style2" xfId="47" xr:uid="{00000000-0005-0000-0000-00003A000000}"/>
    <cellStyle name="Comma  - Style3" xfId="48" xr:uid="{00000000-0005-0000-0000-00003B000000}"/>
    <cellStyle name="Comma  - Style4" xfId="49" xr:uid="{00000000-0005-0000-0000-00003C000000}"/>
    <cellStyle name="Comma  - Style5" xfId="50" xr:uid="{00000000-0005-0000-0000-00003D000000}"/>
    <cellStyle name="Comma  - Style6" xfId="51" xr:uid="{00000000-0005-0000-0000-00003E000000}"/>
    <cellStyle name="Comma  - Style7" xfId="52" xr:uid="{00000000-0005-0000-0000-00003F000000}"/>
    <cellStyle name="Comma  - Style8" xfId="53" xr:uid="{00000000-0005-0000-0000-000040000000}"/>
    <cellStyle name="Comma (0)" xfId="54" xr:uid="{00000000-0005-0000-0000-000041000000}"/>
    <cellStyle name="Comma [00]" xfId="55" xr:uid="{00000000-0005-0000-0000-000042000000}"/>
    <cellStyle name="Comma [1]" xfId="56" xr:uid="{00000000-0005-0000-0000-000043000000}"/>
    <cellStyle name="Comma [2]" xfId="57" xr:uid="{00000000-0005-0000-0000-000044000000}"/>
    <cellStyle name="Comma 0" xfId="58" xr:uid="{00000000-0005-0000-0000-000045000000}"/>
    <cellStyle name="Comma 0*" xfId="59" xr:uid="{00000000-0005-0000-0000-000046000000}"/>
    <cellStyle name="Comma 10" xfId="475" xr:uid="{00000000-0005-0000-0000-000047000000}"/>
    <cellStyle name="Comma 11" xfId="476" xr:uid="{00000000-0005-0000-0000-000048000000}"/>
    <cellStyle name="Comma 11 2" xfId="477" xr:uid="{00000000-0005-0000-0000-000049000000}"/>
    <cellStyle name="Comma 11 2 2" xfId="478" xr:uid="{00000000-0005-0000-0000-00004A000000}"/>
    <cellStyle name="Comma 11 2 2 2" xfId="479" xr:uid="{00000000-0005-0000-0000-00004B000000}"/>
    <cellStyle name="Comma 11 2 2 2 2" xfId="480" xr:uid="{00000000-0005-0000-0000-00004C000000}"/>
    <cellStyle name="Comma 11 2 2 3" xfId="481" xr:uid="{00000000-0005-0000-0000-00004D000000}"/>
    <cellStyle name="Comma 11 2 3" xfId="482" xr:uid="{00000000-0005-0000-0000-00004E000000}"/>
    <cellStyle name="Comma 11 2 3 2" xfId="483" xr:uid="{00000000-0005-0000-0000-00004F000000}"/>
    <cellStyle name="Comma 11 2 4" xfId="484" xr:uid="{00000000-0005-0000-0000-000050000000}"/>
    <cellStyle name="Comma 11 3" xfId="485" xr:uid="{00000000-0005-0000-0000-000051000000}"/>
    <cellStyle name="Comma 11 3 2" xfId="486" xr:uid="{00000000-0005-0000-0000-000052000000}"/>
    <cellStyle name="Comma 11 4" xfId="487" xr:uid="{00000000-0005-0000-0000-000053000000}"/>
    <cellStyle name="Comma 12" xfId="488" xr:uid="{00000000-0005-0000-0000-000054000000}"/>
    <cellStyle name="Comma 12 2" xfId="489" xr:uid="{00000000-0005-0000-0000-000055000000}"/>
    <cellStyle name="Comma 12 2 2" xfId="490" xr:uid="{00000000-0005-0000-0000-000056000000}"/>
    <cellStyle name="Comma 12 3" xfId="491" xr:uid="{00000000-0005-0000-0000-000057000000}"/>
    <cellStyle name="Comma 13" xfId="492" xr:uid="{00000000-0005-0000-0000-000058000000}"/>
    <cellStyle name="Comma 13 2" xfId="493" xr:uid="{00000000-0005-0000-0000-000059000000}"/>
    <cellStyle name="Comma 13 2 2" xfId="494" xr:uid="{00000000-0005-0000-0000-00005A000000}"/>
    <cellStyle name="Comma 13 3" xfId="495" xr:uid="{00000000-0005-0000-0000-00005B000000}"/>
    <cellStyle name="Comma 14" xfId="496" xr:uid="{00000000-0005-0000-0000-00005C000000}"/>
    <cellStyle name="Comma 14 2" xfId="497" xr:uid="{00000000-0005-0000-0000-00005D000000}"/>
    <cellStyle name="Comma 14 2 2" xfId="498" xr:uid="{00000000-0005-0000-0000-00005E000000}"/>
    <cellStyle name="Comma 14 3" xfId="499" xr:uid="{00000000-0005-0000-0000-00005F000000}"/>
    <cellStyle name="Comma 2" xfId="60" xr:uid="{00000000-0005-0000-0000-000060000000}"/>
    <cellStyle name="Comma 2 2" xfId="61" xr:uid="{00000000-0005-0000-0000-000061000000}"/>
    <cellStyle name="Comma 3" xfId="62" xr:uid="{00000000-0005-0000-0000-000062000000}"/>
    <cellStyle name="Comma 4" xfId="63" xr:uid="{00000000-0005-0000-0000-000063000000}"/>
    <cellStyle name="Comma 5" xfId="64" xr:uid="{00000000-0005-0000-0000-000064000000}"/>
    <cellStyle name="Comma 5 2" xfId="500" xr:uid="{00000000-0005-0000-0000-000065000000}"/>
    <cellStyle name="Comma 6" xfId="65" xr:uid="{00000000-0005-0000-0000-000066000000}"/>
    <cellStyle name="Comma 7" xfId="66" xr:uid="{00000000-0005-0000-0000-000067000000}"/>
    <cellStyle name="Comma 7 2" xfId="67" xr:uid="{00000000-0005-0000-0000-000068000000}"/>
    <cellStyle name="Comma 8" xfId="501" xr:uid="{00000000-0005-0000-0000-000069000000}"/>
    <cellStyle name="Comma 9" xfId="502" xr:uid="{00000000-0005-0000-0000-00006A000000}"/>
    <cellStyle name="Comma[1]" xfId="68" xr:uid="{00000000-0005-0000-0000-00006B000000}"/>
    <cellStyle name="Comma[2]" xfId="69" xr:uid="{00000000-0005-0000-0000-00006C000000}"/>
    <cellStyle name="Comma0" xfId="70" xr:uid="{00000000-0005-0000-0000-00006D000000}"/>
    <cellStyle name="Comma0 2" xfId="71" xr:uid="{00000000-0005-0000-0000-00006E000000}"/>
    <cellStyle name="Comma0 3" xfId="72" xr:uid="{00000000-0005-0000-0000-00006F000000}"/>
    <cellStyle name="Copied" xfId="73" xr:uid="{00000000-0005-0000-0000-000070000000}"/>
    <cellStyle name="Currency ($)" xfId="74" xr:uid="{00000000-0005-0000-0000-000071000000}"/>
    <cellStyle name="Currency (3)" xfId="75" xr:uid="{00000000-0005-0000-0000-000072000000}"/>
    <cellStyle name="Currency [$0]" xfId="76" xr:uid="{00000000-0005-0000-0000-000073000000}"/>
    <cellStyle name="Currency [£0]" xfId="77" xr:uid="{00000000-0005-0000-0000-000074000000}"/>
    <cellStyle name="Currency [00]" xfId="78" xr:uid="{00000000-0005-0000-0000-000075000000}"/>
    <cellStyle name="Currency [1]" xfId="79" xr:uid="{00000000-0005-0000-0000-000076000000}"/>
    <cellStyle name="Currency [2]" xfId="80" xr:uid="{00000000-0005-0000-0000-000077000000}"/>
    <cellStyle name="Currency 0" xfId="81" xr:uid="{00000000-0005-0000-0000-000078000000}"/>
    <cellStyle name="Currency 2" xfId="82" xr:uid="{00000000-0005-0000-0000-000079000000}"/>
    <cellStyle name="Currency 2 2" xfId="83" xr:uid="{00000000-0005-0000-0000-00007A000000}"/>
    <cellStyle name="Currency 3" xfId="84" xr:uid="{00000000-0005-0000-0000-00007B000000}"/>
    <cellStyle name="Currency 3 2" xfId="503" xr:uid="{00000000-0005-0000-0000-00007C000000}"/>
    <cellStyle name="Currency 4" xfId="85" xr:uid="{00000000-0005-0000-0000-00007D000000}"/>
    <cellStyle name="Currency 5" xfId="86" xr:uid="{00000000-0005-0000-0000-00007E000000}"/>
    <cellStyle name="Currency 5 2" xfId="87" xr:uid="{00000000-0005-0000-0000-00007F000000}"/>
    <cellStyle name="Currency 6" xfId="504" xr:uid="{00000000-0005-0000-0000-000080000000}"/>
    <cellStyle name="Currency 7" xfId="505" xr:uid="{00000000-0005-0000-0000-000081000000}"/>
    <cellStyle name="Currency 8" xfId="506" xr:uid="{00000000-0005-0000-0000-000082000000}"/>
    <cellStyle name="Currency 8 2" xfId="507" xr:uid="{00000000-0005-0000-0000-000083000000}"/>
    <cellStyle name="Currency 8 2 2" xfId="508" xr:uid="{00000000-0005-0000-0000-000084000000}"/>
    <cellStyle name="Currency 8 3" xfId="509" xr:uid="{00000000-0005-0000-0000-000085000000}"/>
    <cellStyle name="Currency[1]" xfId="88" xr:uid="{00000000-0005-0000-0000-000086000000}"/>
    <cellStyle name="Currency[2]" xfId="89" xr:uid="{00000000-0005-0000-0000-000087000000}"/>
    <cellStyle name="Currency0" xfId="90" xr:uid="{00000000-0005-0000-0000-000088000000}"/>
    <cellStyle name="Currency0 2" xfId="91" xr:uid="{00000000-0005-0000-0000-000089000000}"/>
    <cellStyle name="Currency0 3" xfId="92" xr:uid="{00000000-0005-0000-0000-00008A000000}"/>
    <cellStyle name="Currency0_Inputs" xfId="93" xr:uid="{00000000-0005-0000-0000-00008B000000}"/>
    <cellStyle name="Currency1" xfId="94" xr:uid="{00000000-0005-0000-0000-00008C000000}"/>
    <cellStyle name="Currency2" xfId="95" xr:uid="{00000000-0005-0000-0000-00008D000000}"/>
    <cellStyle name="Date" xfId="96" xr:uid="{00000000-0005-0000-0000-00008E000000}"/>
    <cellStyle name="Date 2" xfId="97" xr:uid="{00000000-0005-0000-0000-00008F000000}"/>
    <cellStyle name="Date 3" xfId="98" xr:uid="{00000000-0005-0000-0000-000090000000}"/>
    <cellStyle name="Date Aligned" xfId="99" xr:uid="{00000000-0005-0000-0000-000091000000}"/>
    <cellStyle name="Date Short" xfId="100" xr:uid="{00000000-0005-0000-0000-000092000000}"/>
    <cellStyle name="Date_Inputs" xfId="101" xr:uid="{00000000-0005-0000-0000-000093000000}"/>
    <cellStyle name="Date1" xfId="102" xr:uid="{00000000-0005-0000-0000-000094000000}"/>
    <cellStyle name="Dates" xfId="103" xr:uid="{00000000-0005-0000-0000-000095000000}"/>
    <cellStyle name="DateYear" xfId="104" xr:uid="{00000000-0005-0000-0000-000096000000}"/>
    <cellStyle name="DELTA" xfId="105" xr:uid="{00000000-0005-0000-0000-000097000000}"/>
    <cellStyle name="Dollar" xfId="106" xr:uid="{00000000-0005-0000-0000-000098000000}"/>
    <cellStyle name="Dollar1" xfId="107" xr:uid="{00000000-0005-0000-0000-000099000000}"/>
    <cellStyle name="Dollar1Blue" xfId="108" xr:uid="{00000000-0005-0000-0000-00009A000000}"/>
    <cellStyle name="Dollar2" xfId="109" xr:uid="{00000000-0005-0000-0000-00009B000000}"/>
    <cellStyle name="Dollars" xfId="110" xr:uid="{00000000-0005-0000-0000-00009C000000}"/>
    <cellStyle name="Dollars &amp; Cents" xfId="111" xr:uid="{00000000-0005-0000-0000-00009D000000}"/>
    <cellStyle name="DollarWhole" xfId="112" xr:uid="{00000000-0005-0000-0000-00009E000000}"/>
    <cellStyle name="Dotted Line" xfId="113" xr:uid="{00000000-0005-0000-0000-00009F000000}"/>
    <cellStyle name="Double Accounting" xfId="114" xr:uid="{00000000-0005-0000-0000-0000A0000000}"/>
    <cellStyle name="Enter Currency (0)" xfId="115" xr:uid="{00000000-0005-0000-0000-0000A1000000}"/>
    <cellStyle name="Enter Currency (2)" xfId="116" xr:uid="{00000000-0005-0000-0000-0000A2000000}"/>
    <cellStyle name="Enter Units (0)" xfId="117" xr:uid="{00000000-0005-0000-0000-0000A3000000}"/>
    <cellStyle name="Enter Units (1)" xfId="118" xr:uid="{00000000-0005-0000-0000-0000A4000000}"/>
    <cellStyle name="Enter Units (2)" xfId="119" xr:uid="{00000000-0005-0000-0000-0000A5000000}"/>
    <cellStyle name="Entered" xfId="120" xr:uid="{00000000-0005-0000-0000-0000A6000000}"/>
    <cellStyle name="Euro" xfId="121" xr:uid="{00000000-0005-0000-0000-0000A7000000}"/>
    <cellStyle name="Fixed" xfId="122" xr:uid="{00000000-0005-0000-0000-0000A8000000}"/>
    <cellStyle name="Fixed 2" xfId="123" xr:uid="{00000000-0005-0000-0000-0000A9000000}"/>
    <cellStyle name="Fixed 3" xfId="124" xr:uid="{00000000-0005-0000-0000-0000AA000000}"/>
    <cellStyle name="Fixed_TEPPC model FINAL" xfId="125" xr:uid="{00000000-0005-0000-0000-0000AB000000}"/>
    <cellStyle name="Footnote" xfId="126" xr:uid="{00000000-0005-0000-0000-0000AC000000}"/>
    <cellStyle name="fred" xfId="127" xr:uid="{00000000-0005-0000-0000-0000AD000000}"/>
    <cellStyle name="Fred%" xfId="128" xr:uid="{00000000-0005-0000-0000-0000AE000000}"/>
    <cellStyle name="Full Date" xfId="129" xr:uid="{00000000-0005-0000-0000-0000AF000000}"/>
    <cellStyle name="GENERAL" xfId="130" xr:uid="{00000000-0005-0000-0000-0000B0000000}"/>
    <cellStyle name="Gray Border" xfId="131" xr:uid="{00000000-0005-0000-0000-0000B1000000}"/>
    <cellStyle name="Green" xfId="132" xr:uid="{00000000-0005-0000-0000-0000B2000000}"/>
    <cellStyle name="Grey" xfId="133" xr:uid="{00000000-0005-0000-0000-0000B3000000}"/>
    <cellStyle name="GrowthRate" xfId="134" xr:uid="{00000000-0005-0000-0000-0000B4000000}"/>
    <cellStyle name="hard no." xfId="135" xr:uid="{00000000-0005-0000-0000-0000B5000000}"/>
    <cellStyle name="Hard Percent" xfId="136" xr:uid="{00000000-0005-0000-0000-0000B6000000}"/>
    <cellStyle name="Header" xfId="137" xr:uid="{00000000-0005-0000-0000-0000B7000000}"/>
    <cellStyle name="Header1" xfId="138" xr:uid="{00000000-0005-0000-0000-0000B8000000}"/>
    <cellStyle name="Header2" xfId="139" xr:uid="{00000000-0005-0000-0000-0000B9000000}"/>
    <cellStyle name="Heading" xfId="140" xr:uid="{00000000-0005-0000-0000-0000BA000000}"/>
    <cellStyle name="Heading 1 10" xfId="141" xr:uid="{00000000-0005-0000-0000-0000BB000000}"/>
    <cellStyle name="Heading 1 11" xfId="142" xr:uid="{00000000-0005-0000-0000-0000BC000000}"/>
    <cellStyle name="Heading 1 12" xfId="143" xr:uid="{00000000-0005-0000-0000-0000BD000000}"/>
    <cellStyle name="Heading 1 13" xfId="144" xr:uid="{00000000-0005-0000-0000-0000BE000000}"/>
    <cellStyle name="Heading 1 14" xfId="145" xr:uid="{00000000-0005-0000-0000-0000BF000000}"/>
    <cellStyle name="Heading 1 2" xfId="146" xr:uid="{00000000-0005-0000-0000-0000C0000000}"/>
    <cellStyle name="Heading 1 3" xfId="147" xr:uid="{00000000-0005-0000-0000-0000C1000000}"/>
    <cellStyle name="Heading 1 4" xfId="148" xr:uid="{00000000-0005-0000-0000-0000C2000000}"/>
    <cellStyle name="Heading 1 5" xfId="149" xr:uid="{00000000-0005-0000-0000-0000C3000000}"/>
    <cellStyle name="Heading 1 6" xfId="150" xr:uid="{00000000-0005-0000-0000-0000C4000000}"/>
    <cellStyle name="Heading 1 7" xfId="151" xr:uid="{00000000-0005-0000-0000-0000C5000000}"/>
    <cellStyle name="Heading 1 8" xfId="152" xr:uid="{00000000-0005-0000-0000-0000C6000000}"/>
    <cellStyle name="Heading 1 9" xfId="153" xr:uid="{00000000-0005-0000-0000-0000C7000000}"/>
    <cellStyle name="Heading 2 10" xfId="154" xr:uid="{00000000-0005-0000-0000-0000C8000000}"/>
    <cellStyle name="Heading 2 11" xfId="155" xr:uid="{00000000-0005-0000-0000-0000C9000000}"/>
    <cellStyle name="Heading 2 12" xfId="156" xr:uid="{00000000-0005-0000-0000-0000CA000000}"/>
    <cellStyle name="Heading 2 13" xfId="157" xr:uid="{00000000-0005-0000-0000-0000CB000000}"/>
    <cellStyle name="Heading 2 14" xfId="158" xr:uid="{00000000-0005-0000-0000-0000CC000000}"/>
    <cellStyle name="Heading 2 2" xfId="159" xr:uid="{00000000-0005-0000-0000-0000CD000000}"/>
    <cellStyle name="Heading 2 3" xfId="160" xr:uid="{00000000-0005-0000-0000-0000CE000000}"/>
    <cellStyle name="Heading 2 4" xfId="161" xr:uid="{00000000-0005-0000-0000-0000CF000000}"/>
    <cellStyle name="Heading 2 5" xfId="162" xr:uid="{00000000-0005-0000-0000-0000D0000000}"/>
    <cellStyle name="Heading 2 6" xfId="163" xr:uid="{00000000-0005-0000-0000-0000D1000000}"/>
    <cellStyle name="Heading 2 7" xfId="164" xr:uid="{00000000-0005-0000-0000-0000D2000000}"/>
    <cellStyle name="Heading 2 8" xfId="165" xr:uid="{00000000-0005-0000-0000-0000D3000000}"/>
    <cellStyle name="Heading 2 9" xfId="166" xr:uid="{00000000-0005-0000-0000-0000D4000000}"/>
    <cellStyle name="Heading Left" xfId="167" xr:uid="{00000000-0005-0000-0000-0000D5000000}"/>
    <cellStyle name="Heading Right" xfId="168" xr:uid="{00000000-0005-0000-0000-0000D6000000}"/>
    <cellStyle name="Heading1" xfId="169" xr:uid="{00000000-0005-0000-0000-0000D7000000}"/>
    <cellStyle name="Heading2" xfId="170" xr:uid="{00000000-0005-0000-0000-0000D8000000}"/>
    <cellStyle name="HeadingS" xfId="171" xr:uid="{00000000-0005-0000-0000-0000D9000000}"/>
    <cellStyle name="HIGHLIGHT" xfId="172" xr:uid="{00000000-0005-0000-0000-0000DA000000}"/>
    <cellStyle name="Hyperlink" xfId="5" builtinId="8"/>
    <cellStyle name="Hyperlink 2" xfId="173" xr:uid="{00000000-0005-0000-0000-0000DC000000}"/>
    <cellStyle name="IncomeStatement" xfId="174" xr:uid="{00000000-0005-0000-0000-0000DD000000}"/>
    <cellStyle name="Input % [1]" xfId="175" xr:uid="{00000000-0005-0000-0000-0000DE000000}"/>
    <cellStyle name="Input % [2]" xfId="176" xr:uid="{00000000-0005-0000-0000-0000DF000000}"/>
    <cellStyle name="Input [0]" xfId="177" xr:uid="{00000000-0005-0000-0000-0000E0000000}"/>
    <cellStyle name="Input [yellow]" xfId="178" xr:uid="{00000000-0005-0000-0000-0000E1000000}"/>
    <cellStyle name="Input no $ [0]" xfId="179" xr:uid="{00000000-0005-0000-0000-0000E2000000}"/>
    <cellStyle name="input.title" xfId="180" xr:uid="{00000000-0005-0000-0000-0000E3000000}"/>
    <cellStyle name="Input2" xfId="4" xr:uid="{00000000-0005-0000-0000-0000E4000000}"/>
    <cellStyle name="Lable8Left_Def" xfId="181" xr:uid="{00000000-0005-0000-0000-0000E5000000}"/>
    <cellStyle name="Link Currency (0)" xfId="182" xr:uid="{00000000-0005-0000-0000-0000E6000000}"/>
    <cellStyle name="Link Currency (2)" xfId="183" xr:uid="{00000000-0005-0000-0000-0000E7000000}"/>
    <cellStyle name="Link Units (0)" xfId="184" xr:uid="{00000000-0005-0000-0000-0000E8000000}"/>
    <cellStyle name="Link Units (1)" xfId="185" xr:uid="{00000000-0005-0000-0000-0000E9000000}"/>
    <cellStyle name="Link Units (2)" xfId="186" xr:uid="{00000000-0005-0000-0000-0000EA000000}"/>
    <cellStyle name="list" xfId="187" xr:uid="{00000000-0005-0000-0000-0000EB000000}"/>
    <cellStyle name="locked" xfId="188" xr:uid="{00000000-0005-0000-0000-0000EC000000}"/>
    <cellStyle name="Margins" xfId="189" xr:uid="{00000000-0005-0000-0000-0000ED000000}"/>
    <cellStyle name="Month Date" xfId="190" xr:uid="{00000000-0005-0000-0000-0000EE000000}"/>
    <cellStyle name="MS_Hebrew" xfId="191" xr:uid="{00000000-0005-0000-0000-0000EF000000}"/>
    <cellStyle name="Multiple" xfId="192" xr:uid="{00000000-0005-0000-0000-0000F0000000}"/>
    <cellStyle name="Multiple [0]" xfId="193" xr:uid="{00000000-0005-0000-0000-0000F1000000}"/>
    <cellStyle name="Multiple [1]" xfId="194" xr:uid="{00000000-0005-0000-0000-0000F2000000}"/>
    <cellStyle name="Multiple_~0055150" xfId="195" xr:uid="{00000000-0005-0000-0000-0000F3000000}"/>
    <cellStyle name="NEWMULTIPLE" xfId="196" xr:uid="{00000000-0005-0000-0000-0000F4000000}"/>
    <cellStyle name="no dec" xfId="197" xr:uid="{00000000-0005-0000-0000-0000F5000000}"/>
    <cellStyle name="Normal" xfId="0" builtinId="0"/>
    <cellStyle name="Normal - Style1" xfId="198" xr:uid="{00000000-0005-0000-0000-0000F7000000}"/>
    <cellStyle name="Normal - Style2" xfId="199" xr:uid="{00000000-0005-0000-0000-0000F8000000}"/>
    <cellStyle name="Normal - Style3" xfId="200" xr:uid="{00000000-0005-0000-0000-0000F9000000}"/>
    <cellStyle name="Normal - Style4" xfId="201" xr:uid="{00000000-0005-0000-0000-0000FA000000}"/>
    <cellStyle name="Normal - Style5" xfId="202" xr:uid="{00000000-0005-0000-0000-0000FB000000}"/>
    <cellStyle name="Normal - Style6" xfId="203" xr:uid="{00000000-0005-0000-0000-0000FC000000}"/>
    <cellStyle name="Normal - Style7" xfId="204" xr:uid="{00000000-0005-0000-0000-0000FD000000}"/>
    <cellStyle name="Normal - Style8" xfId="205" xr:uid="{00000000-0005-0000-0000-0000FE000000}"/>
    <cellStyle name="Normal 10" xfId="206" xr:uid="{00000000-0005-0000-0000-0000FF000000}"/>
    <cellStyle name="Normal 11" xfId="207" xr:uid="{00000000-0005-0000-0000-000000010000}"/>
    <cellStyle name="Normal 11 2" xfId="510" xr:uid="{00000000-0005-0000-0000-000001010000}"/>
    <cellStyle name="Normal 11 2 2" xfId="511" xr:uid="{00000000-0005-0000-0000-000002010000}"/>
    <cellStyle name="Normal 11 3" xfId="512" xr:uid="{00000000-0005-0000-0000-000003010000}"/>
    <cellStyle name="Normal 12" xfId="208" xr:uid="{00000000-0005-0000-0000-000004010000}"/>
    <cellStyle name="Normal 12 2" xfId="513" xr:uid="{00000000-0005-0000-0000-000005010000}"/>
    <cellStyle name="Normal 12 2 2" xfId="514" xr:uid="{00000000-0005-0000-0000-000006010000}"/>
    <cellStyle name="Normal 12 3" xfId="515" xr:uid="{00000000-0005-0000-0000-000007010000}"/>
    <cellStyle name="Normal 13" xfId="209" xr:uid="{00000000-0005-0000-0000-000008010000}"/>
    <cellStyle name="Normal 14" xfId="210" xr:uid="{00000000-0005-0000-0000-000009010000}"/>
    <cellStyle name="Normal 15" xfId="211" xr:uid="{00000000-0005-0000-0000-00000A010000}"/>
    <cellStyle name="Normal 16" xfId="212" xr:uid="{00000000-0005-0000-0000-00000B010000}"/>
    <cellStyle name="Normal 16 2" xfId="516" xr:uid="{00000000-0005-0000-0000-00000C010000}"/>
    <cellStyle name="Normal 16_E3 model inputs for comparison" xfId="517" xr:uid="{00000000-0005-0000-0000-00000D010000}"/>
    <cellStyle name="Normal 17" xfId="213" xr:uid="{00000000-0005-0000-0000-00000E010000}"/>
    <cellStyle name="Normal 17 2" xfId="214" xr:uid="{00000000-0005-0000-0000-00000F010000}"/>
    <cellStyle name="Normal 18" xfId="215" xr:uid="{00000000-0005-0000-0000-000010010000}"/>
    <cellStyle name="Normal 18 2" xfId="216" xr:uid="{00000000-0005-0000-0000-000011010000}"/>
    <cellStyle name="Normal 2" xfId="3" xr:uid="{00000000-0005-0000-0000-000012010000}"/>
    <cellStyle name="Normal 2 2" xfId="217" xr:uid="{00000000-0005-0000-0000-000013010000}"/>
    <cellStyle name="Normal 2 2 2" xfId="218" xr:uid="{00000000-0005-0000-0000-000014010000}"/>
    <cellStyle name="Normal 2 3" xfId="219" xr:uid="{00000000-0005-0000-0000-000015010000}"/>
    <cellStyle name="Normal 2 3 2" xfId="220" xr:uid="{00000000-0005-0000-0000-000016010000}"/>
    <cellStyle name="Normal 2 4" xfId="221" xr:uid="{00000000-0005-0000-0000-000017010000}"/>
    <cellStyle name="Normal 2 5" xfId="222" xr:uid="{00000000-0005-0000-0000-000018010000}"/>
    <cellStyle name="Normal 2_Bid List Projects" xfId="223" xr:uid="{00000000-0005-0000-0000-000019010000}"/>
    <cellStyle name="Normal 221" xfId="618" xr:uid="{00000000-0005-0000-0000-00001A010000}"/>
    <cellStyle name="Normal 3" xfId="224" xr:uid="{00000000-0005-0000-0000-00001B010000}"/>
    <cellStyle name="Normal 4" xfId="2" xr:uid="{00000000-0005-0000-0000-00001C010000}"/>
    <cellStyle name="Normal 4 2" xfId="6" xr:uid="{00000000-0005-0000-0000-00001D010000}"/>
    <cellStyle name="Normal 4_Fossil Build" xfId="225" xr:uid="{00000000-0005-0000-0000-00001E010000}"/>
    <cellStyle name="Normal 5" xfId="226" xr:uid="{00000000-0005-0000-0000-00001F010000}"/>
    <cellStyle name="Normal 6" xfId="227" xr:uid="{00000000-0005-0000-0000-000020010000}"/>
    <cellStyle name="Normal 6 2" xfId="228" xr:uid="{00000000-0005-0000-0000-000021010000}"/>
    <cellStyle name="Normal 6 2 2" xfId="518" xr:uid="{00000000-0005-0000-0000-000022010000}"/>
    <cellStyle name="Normal 6 2 2 2" xfId="519" xr:uid="{00000000-0005-0000-0000-000023010000}"/>
    <cellStyle name="Normal 6 2 2 2 2" xfId="520" xr:uid="{00000000-0005-0000-0000-000024010000}"/>
    <cellStyle name="Normal 6 2 2 2 2 2" xfId="521" xr:uid="{00000000-0005-0000-0000-000025010000}"/>
    <cellStyle name="Normal 6 2 2 2 3" xfId="522" xr:uid="{00000000-0005-0000-0000-000026010000}"/>
    <cellStyle name="Normal 6 2 2 3" xfId="523" xr:uid="{00000000-0005-0000-0000-000027010000}"/>
    <cellStyle name="Normal 6 2 2 3 2" xfId="524" xr:uid="{00000000-0005-0000-0000-000028010000}"/>
    <cellStyle name="Normal 6 2 2 3 2 2" xfId="525" xr:uid="{00000000-0005-0000-0000-000029010000}"/>
    <cellStyle name="Normal 6 2 2 3 3" xfId="526" xr:uid="{00000000-0005-0000-0000-00002A010000}"/>
    <cellStyle name="Normal 6 2 2 4" xfId="527" xr:uid="{00000000-0005-0000-0000-00002B010000}"/>
    <cellStyle name="Normal 6 2 2 4 2" xfId="528" xr:uid="{00000000-0005-0000-0000-00002C010000}"/>
    <cellStyle name="Normal 6 2 2 5" xfId="529" xr:uid="{00000000-0005-0000-0000-00002D010000}"/>
    <cellStyle name="Normal 6 2 3" xfId="530" xr:uid="{00000000-0005-0000-0000-00002E010000}"/>
    <cellStyle name="Normal 6 2 3 2" xfId="531" xr:uid="{00000000-0005-0000-0000-00002F010000}"/>
    <cellStyle name="Normal 6 2 4" xfId="532" xr:uid="{00000000-0005-0000-0000-000030010000}"/>
    <cellStyle name="Normal 6 3" xfId="533" xr:uid="{00000000-0005-0000-0000-000031010000}"/>
    <cellStyle name="Normal 6 3 2" xfId="534" xr:uid="{00000000-0005-0000-0000-000032010000}"/>
    <cellStyle name="Normal 6 3 2 2" xfId="535" xr:uid="{00000000-0005-0000-0000-000033010000}"/>
    <cellStyle name="Normal 6 3 3" xfId="536" xr:uid="{00000000-0005-0000-0000-000034010000}"/>
    <cellStyle name="Normal 6 4" xfId="537" xr:uid="{00000000-0005-0000-0000-000035010000}"/>
    <cellStyle name="Normal 6 4 2" xfId="538" xr:uid="{00000000-0005-0000-0000-000036010000}"/>
    <cellStyle name="Normal 6 4 2 2" xfId="539" xr:uid="{00000000-0005-0000-0000-000037010000}"/>
    <cellStyle name="Normal 6 4 3" xfId="540" xr:uid="{00000000-0005-0000-0000-000038010000}"/>
    <cellStyle name="Normal 6 4 3 2" xfId="541" xr:uid="{00000000-0005-0000-0000-000039010000}"/>
    <cellStyle name="Normal 6 4 4" xfId="542" xr:uid="{00000000-0005-0000-0000-00003A010000}"/>
    <cellStyle name="Normal 6 5" xfId="543" xr:uid="{00000000-0005-0000-0000-00003B010000}"/>
    <cellStyle name="Normal 6 5 2" xfId="544" xr:uid="{00000000-0005-0000-0000-00003C010000}"/>
    <cellStyle name="Normal 6 5 2 2" xfId="545" xr:uid="{00000000-0005-0000-0000-00003D010000}"/>
    <cellStyle name="Normal 6 5 2 2 2" xfId="546" xr:uid="{00000000-0005-0000-0000-00003E010000}"/>
    <cellStyle name="Normal 6 5 2 3" xfId="547" xr:uid="{00000000-0005-0000-0000-00003F010000}"/>
    <cellStyle name="Normal 6 5 3" xfId="548" xr:uid="{00000000-0005-0000-0000-000040010000}"/>
    <cellStyle name="Normal 6 5 3 2" xfId="549" xr:uid="{00000000-0005-0000-0000-000041010000}"/>
    <cellStyle name="Normal 6 5 4" xfId="550" xr:uid="{00000000-0005-0000-0000-000042010000}"/>
    <cellStyle name="Normal 6 6" xfId="551" xr:uid="{00000000-0005-0000-0000-000043010000}"/>
    <cellStyle name="Normal 6 6 2" xfId="552" xr:uid="{00000000-0005-0000-0000-000044010000}"/>
    <cellStyle name="Normal 6 7" xfId="553" xr:uid="{00000000-0005-0000-0000-000045010000}"/>
    <cellStyle name="Normal 6_Jan13DRbudget" xfId="554" xr:uid="{00000000-0005-0000-0000-000046010000}"/>
    <cellStyle name="Normal 7" xfId="229" xr:uid="{00000000-0005-0000-0000-000047010000}"/>
    <cellStyle name="Normal 7 2" xfId="555" xr:uid="{00000000-0005-0000-0000-000048010000}"/>
    <cellStyle name="Normal 8" xfId="230" xr:uid="{00000000-0005-0000-0000-000049010000}"/>
    <cellStyle name="Normal 8 2" xfId="556" xr:uid="{00000000-0005-0000-0000-00004A010000}"/>
    <cellStyle name="Normal 9" xfId="231" xr:uid="{00000000-0005-0000-0000-00004B010000}"/>
    <cellStyle name="Normal 9 2" xfId="557" xr:uid="{00000000-0005-0000-0000-00004C010000}"/>
    <cellStyle name="NormalGB" xfId="232" xr:uid="{00000000-0005-0000-0000-00004D010000}"/>
    <cellStyle name="Num0Un" xfId="233" xr:uid="{00000000-0005-0000-0000-00004E010000}"/>
    <cellStyle name="Num1" xfId="234" xr:uid="{00000000-0005-0000-0000-00004F010000}"/>
    <cellStyle name="Num1Blue" xfId="235" xr:uid="{00000000-0005-0000-0000-000050010000}"/>
    <cellStyle name="Num2" xfId="236" xr:uid="{00000000-0005-0000-0000-000051010000}"/>
    <cellStyle name="Num2Un" xfId="237" xr:uid="{00000000-0005-0000-0000-000052010000}"/>
    <cellStyle name="Number no Dec" xfId="238" xr:uid="{00000000-0005-0000-0000-000053010000}"/>
    <cellStyle name="Number no Dec 2" xfId="239" xr:uid="{00000000-0005-0000-0000-000054010000}"/>
    <cellStyle name="Number no Dec 3" xfId="240" xr:uid="{00000000-0005-0000-0000-000055010000}"/>
    <cellStyle name="Number no Dec 4" xfId="241" xr:uid="{00000000-0005-0000-0000-000056010000}"/>
    <cellStyle name="Number no Dec_Controls" xfId="242" xr:uid="{00000000-0005-0000-0000-000057010000}"/>
    <cellStyle name="Number0" xfId="243" xr:uid="{00000000-0005-0000-0000-000058010000}"/>
    <cellStyle name="Number1" xfId="244" xr:uid="{00000000-0005-0000-0000-000059010000}"/>
    <cellStyle name="Number2" xfId="245" xr:uid="{00000000-0005-0000-0000-00005A010000}"/>
    <cellStyle name="Outline" xfId="246" xr:uid="{00000000-0005-0000-0000-00005B010000}"/>
    <cellStyle name="Outline 2" xfId="247" xr:uid="{00000000-0005-0000-0000-00005C010000}"/>
    <cellStyle name="Output Amounts" xfId="248" xr:uid="{00000000-0005-0000-0000-00005D010000}"/>
    <cellStyle name="Output Column Headings" xfId="249" xr:uid="{00000000-0005-0000-0000-00005E010000}"/>
    <cellStyle name="Output Line Items" xfId="250" xr:uid="{00000000-0005-0000-0000-00005F010000}"/>
    <cellStyle name="Output Report Heading" xfId="251" xr:uid="{00000000-0005-0000-0000-000060010000}"/>
    <cellStyle name="Output Report Title" xfId="252" xr:uid="{00000000-0005-0000-0000-000061010000}"/>
    <cellStyle name="Page Number" xfId="253" xr:uid="{00000000-0005-0000-0000-000062010000}"/>
    <cellStyle name="Paragraph text" xfId="254" xr:uid="{00000000-0005-0000-0000-000063010000}"/>
    <cellStyle name="Parens (1)" xfId="255" xr:uid="{00000000-0005-0000-0000-000064010000}"/>
    <cellStyle name="pb_page_heading_LS" xfId="256" xr:uid="{00000000-0005-0000-0000-000065010000}"/>
    <cellStyle name="Perc1" xfId="257" xr:uid="{00000000-0005-0000-0000-000066010000}"/>
    <cellStyle name="Percent" xfId="1" builtinId="5"/>
    <cellStyle name="Percent (0)" xfId="258" xr:uid="{00000000-0005-0000-0000-000068010000}"/>
    <cellStyle name="Percent [0]" xfId="259" xr:uid="{00000000-0005-0000-0000-000069010000}"/>
    <cellStyle name="Percent [00]" xfId="260" xr:uid="{00000000-0005-0000-0000-00006A010000}"/>
    <cellStyle name="Percent [1]" xfId="261" xr:uid="{00000000-0005-0000-0000-00006B010000}"/>
    <cellStyle name="Percent [2]" xfId="262" xr:uid="{00000000-0005-0000-0000-00006C010000}"/>
    <cellStyle name="Percent 10" xfId="263" xr:uid="{00000000-0005-0000-0000-00006D010000}"/>
    <cellStyle name="Percent 10 2" xfId="558" xr:uid="{00000000-0005-0000-0000-00006E010000}"/>
    <cellStyle name="Percent 11" xfId="264" xr:uid="{00000000-0005-0000-0000-00006F010000}"/>
    <cellStyle name="Percent 12" xfId="265" xr:uid="{00000000-0005-0000-0000-000070010000}"/>
    <cellStyle name="Percent 13" xfId="266" xr:uid="{00000000-0005-0000-0000-000071010000}"/>
    <cellStyle name="Percent 14" xfId="267" xr:uid="{00000000-0005-0000-0000-000072010000}"/>
    <cellStyle name="Percent 14 2" xfId="268" xr:uid="{00000000-0005-0000-0000-000073010000}"/>
    <cellStyle name="Percent 14 2 2" xfId="559" xr:uid="{00000000-0005-0000-0000-000074010000}"/>
    <cellStyle name="Percent 14 3" xfId="560" xr:uid="{00000000-0005-0000-0000-000075010000}"/>
    <cellStyle name="Percent 15" xfId="269" xr:uid="{00000000-0005-0000-0000-000076010000}"/>
    <cellStyle name="Percent 15 2" xfId="270" xr:uid="{00000000-0005-0000-0000-000077010000}"/>
    <cellStyle name="Percent 15 2 2" xfId="561" xr:uid="{00000000-0005-0000-0000-000078010000}"/>
    <cellStyle name="Percent 15 3" xfId="562" xr:uid="{00000000-0005-0000-0000-000079010000}"/>
    <cellStyle name="Percent 16" xfId="271" xr:uid="{00000000-0005-0000-0000-00007A010000}"/>
    <cellStyle name="Percent 17" xfId="272" xr:uid="{00000000-0005-0000-0000-00007B010000}"/>
    <cellStyle name="Percent 18" xfId="273" xr:uid="{00000000-0005-0000-0000-00007C010000}"/>
    <cellStyle name="Percent 18 2" xfId="563" xr:uid="{00000000-0005-0000-0000-00007D010000}"/>
    <cellStyle name="Percent 18 2 2" xfId="564" xr:uid="{00000000-0005-0000-0000-00007E010000}"/>
    <cellStyle name="Percent 18 2 2 2" xfId="565" xr:uid="{00000000-0005-0000-0000-00007F010000}"/>
    <cellStyle name="Percent 18 2 2 2 2" xfId="566" xr:uid="{00000000-0005-0000-0000-000080010000}"/>
    <cellStyle name="Percent 18 2 2 3" xfId="567" xr:uid="{00000000-0005-0000-0000-000081010000}"/>
    <cellStyle name="Percent 18 2 3" xfId="568" xr:uid="{00000000-0005-0000-0000-000082010000}"/>
    <cellStyle name="Percent 18 2 3 2" xfId="569" xr:uid="{00000000-0005-0000-0000-000083010000}"/>
    <cellStyle name="Percent 18 2 4" xfId="570" xr:uid="{00000000-0005-0000-0000-000084010000}"/>
    <cellStyle name="Percent 18 3" xfId="571" xr:uid="{00000000-0005-0000-0000-000085010000}"/>
    <cellStyle name="Percent 18 3 2" xfId="572" xr:uid="{00000000-0005-0000-0000-000086010000}"/>
    <cellStyle name="Percent 18 4" xfId="573" xr:uid="{00000000-0005-0000-0000-000087010000}"/>
    <cellStyle name="Percent 19" xfId="274" xr:uid="{00000000-0005-0000-0000-000088010000}"/>
    <cellStyle name="Percent 19 2" xfId="574" xr:uid="{00000000-0005-0000-0000-000089010000}"/>
    <cellStyle name="Percent 19 2 2" xfId="575" xr:uid="{00000000-0005-0000-0000-00008A010000}"/>
    <cellStyle name="Percent 19 3" xfId="576" xr:uid="{00000000-0005-0000-0000-00008B010000}"/>
    <cellStyle name="Percent 2" xfId="275" xr:uid="{00000000-0005-0000-0000-00008C010000}"/>
    <cellStyle name="Percent 2 2" xfId="276" xr:uid="{00000000-0005-0000-0000-00008D010000}"/>
    <cellStyle name="Percent 2 3" xfId="277" xr:uid="{00000000-0005-0000-0000-00008E010000}"/>
    <cellStyle name="Percent 2_Inputs" xfId="278" xr:uid="{00000000-0005-0000-0000-00008F010000}"/>
    <cellStyle name="Percent 20" xfId="279" xr:uid="{00000000-0005-0000-0000-000090010000}"/>
    <cellStyle name="Percent 20 2" xfId="577" xr:uid="{00000000-0005-0000-0000-000091010000}"/>
    <cellStyle name="Percent 20 2 2" xfId="578" xr:uid="{00000000-0005-0000-0000-000092010000}"/>
    <cellStyle name="Percent 20 3" xfId="579" xr:uid="{00000000-0005-0000-0000-000093010000}"/>
    <cellStyle name="Percent 21" xfId="280" xr:uid="{00000000-0005-0000-0000-000094010000}"/>
    <cellStyle name="Percent 21 2" xfId="281" xr:uid="{00000000-0005-0000-0000-000095010000}"/>
    <cellStyle name="Percent 3" xfId="282" xr:uid="{00000000-0005-0000-0000-000096010000}"/>
    <cellStyle name="Percent 3 2" xfId="283" xr:uid="{00000000-0005-0000-0000-000097010000}"/>
    <cellStyle name="Percent 3 3" xfId="284" xr:uid="{00000000-0005-0000-0000-000098010000}"/>
    <cellStyle name="Percent 4" xfId="285" xr:uid="{00000000-0005-0000-0000-000099010000}"/>
    <cellStyle name="Percent 5" xfId="286" xr:uid="{00000000-0005-0000-0000-00009A010000}"/>
    <cellStyle name="Percent 6" xfId="287" xr:uid="{00000000-0005-0000-0000-00009B010000}"/>
    <cellStyle name="Percent 7" xfId="288" xr:uid="{00000000-0005-0000-0000-00009C010000}"/>
    <cellStyle name="Percent 8" xfId="289" xr:uid="{00000000-0005-0000-0000-00009D010000}"/>
    <cellStyle name="Percent 9" xfId="290" xr:uid="{00000000-0005-0000-0000-00009E010000}"/>
    <cellStyle name="Percent[0]" xfId="291" xr:uid="{00000000-0005-0000-0000-00009F010000}"/>
    <cellStyle name="Percent[1]" xfId="292" xr:uid="{00000000-0005-0000-0000-0000A0010000}"/>
    <cellStyle name="Percent[2]" xfId="293" xr:uid="{00000000-0005-0000-0000-0000A1010000}"/>
    <cellStyle name="Percent[3]" xfId="294" xr:uid="{00000000-0005-0000-0000-0000A2010000}"/>
    <cellStyle name="Percent1" xfId="295" xr:uid="{00000000-0005-0000-0000-0000A3010000}"/>
    <cellStyle name="Percent1Blue" xfId="296" xr:uid="{00000000-0005-0000-0000-0000A4010000}"/>
    <cellStyle name="Percent2" xfId="297" xr:uid="{00000000-0005-0000-0000-0000A5010000}"/>
    <cellStyle name="Percent2Blue" xfId="298" xr:uid="{00000000-0005-0000-0000-0000A6010000}"/>
    <cellStyle name="PercentPresentation" xfId="299" xr:uid="{00000000-0005-0000-0000-0000A7010000}"/>
    <cellStyle name="POPS" xfId="300" xr:uid="{00000000-0005-0000-0000-0000A8010000}"/>
    <cellStyle name="PrePop Currency (0)" xfId="301" xr:uid="{00000000-0005-0000-0000-0000A9010000}"/>
    <cellStyle name="PrePop Currency (2)" xfId="302" xr:uid="{00000000-0005-0000-0000-0000AA010000}"/>
    <cellStyle name="PrePop Units (0)" xfId="303" xr:uid="{00000000-0005-0000-0000-0000AB010000}"/>
    <cellStyle name="PrePop Units (1)" xfId="304" xr:uid="{00000000-0005-0000-0000-0000AC010000}"/>
    <cellStyle name="PrePop Units (2)" xfId="305" xr:uid="{00000000-0005-0000-0000-0000AD010000}"/>
    <cellStyle name="PresentationZero" xfId="306" xr:uid="{00000000-0005-0000-0000-0000AE010000}"/>
    <cellStyle name="Price" xfId="307" xr:uid="{00000000-0005-0000-0000-0000AF010000}"/>
    <cellStyle name="PriceUn" xfId="308" xr:uid="{00000000-0005-0000-0000-0000B0010000}"/>
    <cellStyle name="PSChar" xfId="309" xr:uid="{00000000-0005-0000-0000-0000B1010000}"/>
    <cellStyle name="PSDate" xfId="310" xr:uid="{00000000-0005-0000-0000-0000B2010000}"/>
    <cellStyle name="PSDec" xfId="311" xr:uid="{00000000-0005-0000-0000-0000B3010000}"/>
    <cellStyle name="PSHeading" xfId="312" xr:uid="{00000000-0005-0000-0000-0000B4010000}"/>
    <cellStyle name="PSInt" xfId="313" xr:uid="{00000000-0005-0000-0000-0000B5010000}"/>
    <cellStyle name="PSSpacer" xfId="314" xr:uid="{00000000-0005-0000-0000-0000B6010000}"/>
    <cellStyle name="Red" xfId="315" xr:uid="{00000000-0005-0000-0000-0000B7010000}"/>
    <cellStyle name="Remote" xfId="316" xr:uid="{00000000-0005-0000-0000-0000B8010000}"/>
    <cellStyle name="Revenue" xfId="317" xr:uid="{00000000-0005-0000-0000-0000B9010000}"/>
    <cellStyle name="RevList" xfId="318" xr:uid="{00000000-0005-0000-0000-0000BA010000}"/>
    <cellStyle name="Salomon Logo" xfId="319" xr:uid="{00000000-0005-0000-0000-0000BB010000}"/>
    <cellStyle name="SAPBEXaggData" xfId="580" xr:uid="{00000000-0005-0000-0000-0000BC010000}"/>
    <cellStyle name="SAPBEXaggDataEmph" xfId="581" xr:uid="{00000000-0005-0000-0000-0000BD010000}"/>
    <cellStyle name="SAPBEXaggItem" xfId="582" xr:uid="{00000000-0005-0000-0000-0000BE010000}"/>
    <cellStyle name="SAPBEXaggItemX" xfId="583" xr:uid="{00000000-0005-0000-0000-0000BF010000}"/>
    <cellStyle name="SAPBEXchaText" xfId="584" xr:uid="{00000000-0005-0000-0000-0000C0010000}"/>
    <cellStyle name="SAPBEXexcBad7" xfId="585" xr:uid="{00000000-0005-0000-0000-0000C1010000}"/>
    <cellStyle name="SAPBEXexcBad8" xfId="586" xr:uid="{00000000-0005-0000-0000-0000C2010000}"/>
    <cellStyle name="SAPBEXexcBad9" xfId="587" xr:uid="{00000000-0005-0000-0000-0000C3010000}"/>
    <cellStyle name="SAPBEXexcCritical4" xfId="588" xr:uid="{00000000-0005-0000-0000-0000C4010000}"/>
    <cellStyle name="SAPBEXexcCritical5" xfId="589" xr:uid="{00000000-0005-0000-0000-0000C5010000}"/>
    <cellStyle name="SAPBEXexcCritical6" xfId="590" xr:uid="{00000000-0005-0000-0000-0000C6010000}"/>
    <cellStyle name="SAPBEXexcGood1" xfId="591" xr:uid="{00000000-0005-0000-0000-0000C7010000}"/>
    <cellStyle name="SAPBEXexcGood2" xfId="592" xr:uid="{00000000-0005-0000-0000-0000C8010000}"/>
    <cellStyle name="SAPBEXexcGood3" xfId="593" xr:uid="{00000000-0005-0000-0000-0000C9010000}"/>
    <cellStyle name="SAPBEXfilterDrill" xfId="594" xr:uid="{00000000-0005-0000-0000-0000CA010000}"/>
    <cellStyle name="SAPBEXfilterItem" xfId="595" xr:uid="{00000000-0005-0000-0000-0000CB010000}"/>
    <cellStyle name="SAPBEXfilterText" xfId="596" xr:uid="{00000000-0005-0000-0000-0000CC010000}"/>
    <cellStyle name="SAPBEXformats" xfId="597" xr:uid="{00000000-0005-0000-0000-0000CD010000}"/>
    <cellStyle name="SAPBEXheaderItem" xfId="598" xr:uid="{00000000-0005-0000-0000-0000CE010000}"/>
    <cellStyle name="SAPBEXheaderText" xfId="599" xr:uid="{00000000-0005-0000-0000-0000CF010000}"/>
    <cellStyle name="SAPBEXHLevel0" xfId="600" xr:uid="{00000000-0005-0000-0000-0000D0010000}"/>
    <cellStyle name="SAPBEXHLevel0X" xfId="601" xr:uid="{00000000-0005-0000-0000-0000D1010000}"/>
    <cellStyle name="SAPBEXHLevel1" xfId="602" xr:uid="{00000000-0005-0000-0000-0000D2010000}"/>
    <cellStyle name="SAPBEXHLevel1X" xfId="603" xr:uid="{00000000-0005-0000-0000-0000D3010000}"/>
    <cellStyle name="SAPBEXHLevel2" xfId="604" xr:uid="{00000000-0005-0000-0000-0000D4010000}"/>
    <cellStyle name="SAPBEXHLevel2X" xfId="605" xr:uid="{00000000-0005-0000-0000-0000D5010000}"/>
    <cellStyle name="SAPBEXHLevel3" xfId="606" xr:uid="{00000000-0005-0000-0000-0000D6010000}"/>
    <cellStyle name="SAPBEXHLevel3X" xfId="607" xr:uid="{00000000-0005-0000-0000-0000D7010000}"/>
    <cellStyle name="SAPBEXresData" xfId="608" xr:uid="{00000000-0005-0000-0000-0000D8010000}"/>
    <cellStyle name="SAPBEXresDataEmph" xfId="609" xr:uid="{00000000-0005-0000-0000-0000D9010000}"/>
    <cellStyle name="SAPBEXresItem" xfId="610" xr:uid="{00000000-0005-0000-0000-0000DA010000}"/>
    <cellStyle name="SAPBEXresItemX" xfId="611" xr:uid="{00000000-0005-0000-0000-0000DB010000}"/>
    <cellStyle name="SAPBEXstdData" xfId="612" xr:uid="{00000000-0005-0000-0000-0000DC010000}"/>
    <cellStyle name="SAPBEXstdDataEmph" xfId="613" xr:uid="{00000000-0005-0000-0000-0000DD010000}"/>
    <cellStyle name="SAPBEXstdItem" xfId="614" xr:uid="{00000000-0005-0000-0000-0000DE010000}"/>
    <cellStyle name="SAPBEXstdItemX" xfId="615" xr:uid="{00000000-0005-0000-0000-0000DF010000}"/>
    <cellStyle name="SAPBEXtitle" xfId="616" xr:uid="{00000000-0005-0000-0000-0000E0010000}"/>
    <cellStyle name="SAPBEXundefined" xfId="617" xr:uid="{00000000-0005-0000-0000-0000E1010000}"/>
    <cellStyle name="ScotchRule" xfId="320" xr:uid="{00000000-0005-0000-0000-0000E2010000}"/>
    <cellStyle name="Shares" xfId="321" xr:uid="{00000000-0005-0000-0000-0000E3010000}"/>
    <cellStyle name="Single Accounting" xfId="322" xr:uid="{00000000-0005-0000-0000-0000E4010000}"/>
    <cellStyle name="STOCK" xfId="323" xr:uid="{00000000-0005-0000-0000-0000E5010000}"/>
    <cellStyle name="Strikethru" xfId="324" xr:uid="{00000000-0005-0000-0000-0000E6010000}"/>
    <cellStyle name="Style 1" xfId="325" xr:uid="{00000000-0005-0000-0000-0000E7010000}"/>
    <cellStyle name="Style 21" xfId="326" xr:uid="{00000000-0005-0000-0000-0000E8010000}"/>
    <cellStyle name="Style 22" xfId="327" xr:uid="{00000000-0005-0000-0000-0000E9010000}"/>
    <cellStyle name="Style 23" xfId="328" xr:uid="{00000000-0005-0000-0000-0000EA010000}"/>
    <cellStyle name="Style 24" xfId="329" xr:uid="{00000000-0005-0000-0000-0000EB010000}"/>
    <cellStyle name="Style 25" xfId="330" xr:uid="{00000000-0005-0000-0000-0000EC010000}"/>
    <cellStyle name="Style 26" xfId="331" xr:uid="{00000000-0005-0000-0000-0000ED010000}"/>
    <cellStyle name="Style 27" xfId="332" xr:uid="{00000000-0005-0000-0000-0000EE010000}"/>
    <cellStyle name="Style 28" xfId="333" xr:uid="{00000000-0005-0000-0000-0000EF010000}"/>
    <cellStyle name="Style 29" xfId="334" xr:uid="{00000000-0005-0000-0000-0000F0010000}"/>
    <cellStyle name="Style 30" xfId="335" xr:uid="{00000000-0005-0000-0000-0000F1010000}"/>
    <cellStyle name="Style 31" xfId="336" xr:uid="{00000000-0005-0000-0000-0000F2010000}"/>
    <cellStyle name="Style 32" xfId="337" xr:uid="{00000000-0005-0000-0000-0000F3010000}"/>
    <cellStyle name="Style 33" xfId="338" xr:uid="{00000000-0005-0000-0000-0000F4010000}"/>
    <cellStyle name="Style 34" xfId="339" xr:uid="{00000000-0005-0000-0000-0000F5010000}"/>
    <cellStyle name="Style 35" xfId="340" xr:uid="{00000000-0005-0000-0000-0000F6010000}"/>
    <cellStyle name="Style 36" xfId="341" xr:uid="{00000000-0005-0000-0000-0000F7010000}"/>
    <cellStyle name="Style 37" xfId="342" xr:uid="{00000000-0005-0000-0000-0000F8010000}"/>
    <cellStyle name="Style 38" xfId="343" xr:uid="{00000000-0005-0000-0000-0000F9010000}"/>
    <cellStyle name="Style 39" xfId="344" xr:uid="{00000000-0005-0000-0000-0000FA010000}"/>
    <cellStyle name="Style 40" xfId="345" xr:uid="{00000000-0005-0000-0000-0000FB010000}"/>
    <cellStyle name="Style 41" xfId="346" xr:uid="{00000000-0005-0000-0000-0000FC010000}"/>
    <cellStyle name="Style 42" xfId="347" xr:uid="{00000000-0005-0000-0000-0000FD010000}"/>
    <cellStyle name="Style 43" xfId="348" xr:uid="{00000000-0005-0000-0000-0000FE010000}"/>
    <cellStyle name="Style 44" xfId="349" xr:uid="{00000000-0005-0000-0000-0000FF010000}"/>
    <cellStyle name="Style 45" xfId="350" xr:uid="{00000000-0005-0000-0000-000000020000}"/>
    <cellStyle name="Style 46" xfId="351" xr:uid="{00000000-0005-0000-0000-000001020000}"/>
    <cellStyle name="Style 47" xfId="352" xr:uid="{00000000-0005-0000-0000-000002020000}"/>
    <cellStyle name="Style 48" xfId="353" xr:uid="{00000000-0005-0000-0000-000003020000}"/>
    <cellStyle name="Style 49" xfId="354" xr:uid="{00000000-0005-0000-0000-000004020000}"/>
    <cellStyle name="Style 50" xfId="355" xr:uid="{00000000-0005-0000-0000-000005020000}"/>
    <cellStyle name="Style 51" xfId="356" xr:uid="{00000000-0005-0000-0000-000006020000}"/>
    <cellStyle name="Style 52" xfId="357" xr:uid="{00000000-0005-0000-0000-000007020000}"/>
    <cellStyle name="Style 53" xfId="358" xr:uid="{00000000-0005-0000-0000-000008020000}"/>
    <cellStyle name="Style 54" xfId="359" xr:uid="{00000000-0005-0000-0000-000009020000}"/>
    <cellStyle name="Style 55" xfId="360" xr:uid="{00000000-0005-0000-0000-00000A020000}"/>
    <cellStyle name="Style 56" xfId="361" xr:uid="{00000000-0005-0000-0000-00000B020000}"/>
    <cellStyle name="Style 57" xfId="362" xr:uid="{00000000-0005-0000-0000-00000C020000}"/>
    <cellStyle name="Style 58" xfId="363" xr:uid="{00000000-0005-0000-0000-00000D020000}"/>
    <cellStyle name="Style 59" xfId="364" xr:uid="{00000000-0005-0000-0000-00000E020000}"/>
    <cellStyle name="Style 60" xfId="365" xr:uid="{00000000-0005-0000-0000-00000F020000}"/>
    <cellStyle name="Style 61" xfId="366" xr:uid="{00000000-0005-0000-0000-000010020000}"/>
    <cellStyle name="Style 62" xfId="367" xr:uid="{00000000-0005-0000-0000-000011020000}"/>
    <cellStyle name="Style 63" xfId="368" xr:uid="{00000000-0005-0000-0000-000012020000}"/>
    <cellStyle name="Style 64" xfId="369" xr:uid="{00000000-0005-0000-0000-000013020000}"/>
    <cellStyle name="Style 65" xfId="370" xr:uid="{00000000-0005-0000-0000-000014020000}"/>
    <cellStyle name="Style 66" xfId="371" xr:uid="{00000000-0005-0000-0000-000015020000}"/>
    <cellStyle name="Style 67" xfId="372" xr:uid="{00000000-0005-0000-0000-000016020000}"/>
    <cellStyle name="Style 68" xfId="373" xr:uid="{00000000-0005-0000-0000-000017020000}"/>
    <cellStyle name="Style 69" xfId="374" xr:uid="{00000000-0005-0000-0000-000018020000}"/>
    <cellStyle name="Style 70" xfId="375" xr:uid="{00000000-0005-0000-0000-000019020000}"/>
    <cellStyle name="Style 71" xfId="376" xr:uid="{00000000-0005-0000-0000-00001A020000}"/>
    <cellStyle name="Style 72" xfId="377" xr:uid="{00000000-0005-0000-0000-00001B020000}"/>
    <cellStyle name="Style 73" xfId="378" xr:uid="{00000000-0005-0000-0000-00001C020000}"/>
    <cellStyle name="Style 74" xfId="379" xr:uid="{00000000-0005-0000-0000-00001D020000}"/>
    <cellStyle name="Style 75" xfId="380" xr:uid="{00000000-0005-0000-0000-00001E020000}"/>
    <cellStyle name="Style 76" xfId="381" xr:uid="{00000000-0005-0000-0000-00001F020000}"/>
    <cellStyle name="Style 77" xfId="382" xr:uid="{00000000-0005-0000-0000-000020020000}"/>
    <cellStyle name="Style 78" xfId="383" xr:uid="{00000000-0005-0000-0000-000021020000}"/>
    <cellStyle name="Style 79" xfId="384" xr:uid="{00000000-0005-0000-0000-000022020000}"/>
    <cellStyle name="Style 80" xfId="385" xr:uid="{00000000-0005-0000-0000-000023020000}"/>
    <cellStyle name="Style 81" xfId="386" xr:uid="{00000000-0005-0000-0000-000024020000}"/>
    <cellStyle name="Style 82" xfId="387" xr:uid="{00000000-0005-0000-0000-000025020000}"/>
    <cellStyle name="Style 83" xfId="388" xr:uid="{00000000-0005-0000-0000-000026020000}"/>
    <cellStyle name="Style 84" xfId="389" xr:uid="{00000000-0005-0000-0000-000027020000}"/>
    <cellStyle name="Style 85" xfId="390" xr:uid="{00000000-0005-0000-0000-000028020000}"/>
    <cellStyle name="Style 86" xfId="391" xr:uid="{00000000-0005-0000-0000-000029020000}"/>
    <cellStyle name="Style 87" xfId="392" xr:uid="{00000000-0005-0000-0000-00002A020000}"/>
    <cellStyle name="Style 88" xfId="393" xr:uid="{00000000-0005-0000-0000-00002B020000}"/>
    <cellStyle name="Style 89" xfId="394" xr:uid="{00000000-0005-0000-0000-00002C020000}"/>
    <cellStyle name="Style 90" xfId="395" xr:uid="{00000000-0005-0000-0000-00002D020000}"/>
    <cellStyle name="Subtitle" xfId="396" xr:uid="{00000000-0005-0000-0000-00002E020000}"/>
    <cellStyle name="Subtotal" xfId="397" xr:uid="{00000000-0005-0000-0000-00002F020000}"/>
    <cellStyle name="Table Head" xfId="398" xr:uid="{00000000-0005-0000-0000-000030020000}"/>
    <cellStyle name="Table Head Aligned" xfId="399" xr:uid="{00000000-0005-0000-0000-000031020000}"/>
    <cellStyle name="Table Head Blue" xfId="400" xr:uid="{00000000-0005-0000-0000-000032020000}"/>
    <cellStyle name="Table Head Green" xfId="401" xr:uid="{00000000-0005-0000-0000-000033020000}"/>
    <cellStyle name="Table Head_Val_Sum_Graph" xfId="402" xr:uid="{00000000-0005-0000-0000-000034020000}"/>
    <cellStyle name="Table Text" xfId="403" xr:uid="{00000000-0005-0000-0000-000035020000}"/>
    <cellStyle name="Table Title" xfId="404" xr:uid="{00000000-0005-0000-0000-000036020000}"/>
    <cellStyle name="Table Units" xfId="405" xr:uid="{00000000-0005-0000-0000-000037020000}"/>
    <cellStyle name="Table_Header" xfId="406" xr:uid="{00000000-0005-0000-0000-000038020000}"/>
    <cellStyle name="taples Plaza" xfId="407" xr:uid="{00000000-0005-0000-0000-000039020000}"/>
    <cellStyle name="test a style" xfId="408" xr:uid="{00000000-0005-0000-0000-00003A020000}"/>
    <cellStyle name="Text 1" xfId="409" xr:uid="{00000000-0005-0000-0000-00003B020000}"/>
    <cellStyle name="Text 8" xfId="410" xr:uid="{00000000-0005-0000-0000-00003C020000}"/>
    <cellStyle name="Text Head 1" xfId="411" xr:uid="{00000000-0005-0000-0000-00003D020000}"/>
    <cellStyle name="Text Indent A" xfId="412" xr:uid="{00000000-0005-0000-0000-00003E020000}"/>
    <cellStyle name="Text Indent B" xfId="413" xr:uid="{00000000-0005-0000-0000-00003F020000}"/>
    <cellStyle name="Text Indent C" xfId="414" xr:uid="{00000000-0005-0000-0000-000040020000}"/>
    <cellStyle name="Thick Border" xfId="415" xr:uid="{00000000-0005-0000-0000-000041020000}"/>
    <cellStyle name="Thin Border" xfId="416" xr:uid="{00000000-0005-0000-0000-000042020000}"/>
    <cellStyle name="Times 10" xfId="417" xr:uid="{00000000-0005-0000-0000-000043020000}"/>
    <cellStyle name="Times 12" xfId="418" xr:uid="{00000000-0005-0000-0000-000044020000}"/>
    <cellStyle name="Times New Roman" xfId="419" xr:uid="{00000000-0005-0000-0000-000045020000}"/>
    <cellStyle name="Title10" xfId="420" xr:uid="{00000000-0005-0000-0000-000046020000}"/>
    <cellStyle name="Title2" xfId="421" xr:uid="{00000000-0005-0000-0000-000047020000}"/>
    <cellStyle name="Title8" xfId="422" xr:uid="{00000000-0005-0000-0000-000048020000}"/>
    <cellStyle name="Title8Left" xfId="423" xr:uid="{00000000-0005-0000-0000-000049020000}"/>
    <cellStyle name="TitleCenter" xfId="424" xr:uid="{00000000-0005-0000-0000-00004A020000}"/>
    <cellStyle name="TitleII" xfId="425" xr:uid="{00000000-0005-0000-0000-00004B020000}"/>
    <cellStyle name="TitleLeft" xfId="426" xr:uid="{00000000-0005-0000-0000-00004C020000}"/>
    <cellStyle name="topline" xfId="427" xr:uid="{00000000-0005-0000-0000-00004D020000}"/>
    <cellStyle name="Total 10" xfId="428" xr:uid="{00000000-0005-0000-0000-00004E020000}"/>
    <cellStyle name="Total 11" xfId="429" xr:uid="{00000000-0005-0000-0000-00004F020000}"/>
    <cellStyle name="Total 12" xfId="430" xr:uid="{00000000-0005-0000-0000-000050020000}"/>
    <cellStyle name="Total 13" xfId="431" xr:uid="{00000000-0005-0000-0000-000051020000}"/>
    <cellStyle name="Total 14" xfId="432" xr:uid="{00000000-0005-0000-0000-000052020000}"/>
    <cellStyle name="Total 2" xfId="433" xr:uid="{00000000-0005-0000-0000-000053020000}"/>
    <cellStyle name="Total 3" xfId="434" xr:uid="{00000000-0005-0000-0000-000054020000}"/>
    <cellStyle name="Total 4" xfId="435" xr:uid="{00000000-0005-0000-0000-000055020000}"/>
    <cellStyle name="Total 5" xfId="436" xr:uid="{00000000-0005-0000-0000-000056020000}"/>
    <cellStyle name="Total 6" xfId="437" xr:uid="{00000000-0005-0000-0000-000057020000}"/>
    <cellStyle name="Total 7" xfId="438" xr:uid="{00000000-0005-0000-0000-000058020000}"/>
    <cellStyle name="Total 8" xfId="439" xr:uid="{00000000-0005-0000-0000-000059020000}"/>
    <cellStyle name="Total 9" xfId="440" xr:uid="{00000000-0005-0000-0000-00005A020000}"/>
    <cellStyle name="TransVal" xfId="441" xr:uid="{00000000-0005-0000-0000-00005B020000}"/>
    <cellStyle name="Underline_Single" xfId="442" xr:uid="{00000000-0005-0000-0000-00005C020000}"/>
    <cellStyle name="Unprot" xfId="443" xr:uid="{00000000-0005-0000-0000-00005D020000}"/>
    <cellStyle name="Unprot$" xfId="444" xr:uid="{00000000-0005-0000-0000-00005E020000}"/>
    <cellStyle name="Unprot_Copy of TEPCC model26 mc3" xfId="445" xr:uid="{00000000-0005-0000-0000-00005F020000}"/>
    <cellStyle name="Unprotect" xfId="446" xr:uid="{00000000-0005-0000-0000-000060020000}"/>
    <cellStyle name="Value" xfId="447" xr:uid="{00000000-0005-0000-0000-000061020000}"/>
    <cellStyle name="WholeNumber" xfId="448" xr:uid="{00000000-0005-0000-0000-000062020000}"/>
    <cellStyle name="year" xfId="449" xr:uid="{00000000-0005-0000-0000-000063020000}"/>
    <cellStyle name="Yen" xfId="450" xr:uid="{00000000-0005-0000-0000-000064020000}"/>
    <cellStyle name="Yes No" xfId="451" xr:uid="{00000000-0005-0000-0000-000065020000}"/>
    <cellStyle name="桁区切り [0.00]_PERSONAL" xfId="452" xr:uid="{00000000-0005-0000-0000-000066020000}"/>
    <cellStyle name="桁区切り_PERSONAL" xfId="453" xr:uid="{00000000-0005-0000-0000-000067020000}"/>
    <cellStyle name="標準_PERSONAL" xfId="454" xr:uid="{00000000-0005-0000-0000-000068020000}"/>
    <cellStyle name="通貨 [0.00]_PERSONAL" xfId="455" xr:uid="{00000000-0005-0000-0000-000069020000}"/>
    <cellStyle name="通貨_PERSONAL" xfId="456" xr:uid="{00000000-0005-0000-0000-00006A020000}"/>
  </cellStyles>
  <dxfs count="5">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o310\GTSPP\EPMA\Avoided%20Cost\Demand%20Response\Demand%20Response%202015-17\PGE_2017-Bridge_DR-Reporting-Template_All-Cost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s.sdge.com/CORP11/cec/DATA/2016%20DRAM%20Pilot%20I/Evaluation/DRAM_Evaluation%20v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s.sdge.com/Users/embierma/Documents/ECR/Sep2016Bids/EvaluateBidsv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ps.sdge.com/Users/embierma/OneDrive%20-%20Sempra%20Energy/User%20Folders/Downloads/2016%20SDGE%20PrefRes%20RFO%20Renewables%20Offer%20For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ps.sdge.com/wg/PS-efp/GTSR/Shared%20Documents/Renewable%20Offer%20Form%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Results Summary"/>
      <sheetName val="BIP"/>
      <sheetName val="CBP_DA"/>
      <sheetName val="CBP_DO"/>
      <sheetName val="SmartAC"/>
      <sheetName val="PLS"/>
      <sheetName val="Misc_DR_costs"/>
      <sheetName val="DR portfolio"/>
      <sheetName val="DropDowns"/>
      <sheetName val="Scenarios"/>
      <sheetName val="1-in-2_portfolio_load_impacts"/>
      <sheetName val="2017 budget"/>
      <sheetName val="EM&amp;V alloc"/>
      <sheetName val="Sys Support alloc"/>
      <sheetName val="ME&amp;O alloc"/>
      <sheetName val="AutoDR alloc"/>
      <sheetName val="allocation of indirect costs"/>
      <sheetName val="changed assumptions"/>
      <sheetName val="TRC comparison"/>
      <sheetName val="explanation of TRC changes"/>
      <sheetName val="A factor summary"/>
      <sheetName val="RECAP Dispatchability Factor"/>
      <sheetName val="RECAP Avaiilability Factor"/>
      <sheetName val="BIP avail fac"/>
      <sheetName val="CBP avail fac"/>
      <sheetName val="SmartAC avail fac"/>
      <sheetName val="PLS bill savings"/>
      <sheetName val="PLS Impacts"/>
      <sheetName val="PLS Capacity Allocation"/>
      <sheetName val="PLS Hourly Calc"/>
      <sheetName val="Instructions"/>
      <sheetName val="Inputs"/>
      <sheetName val="BIP Example"/>
      <sheetName val="Summary"/>
      <sheetName val="Portfolio"/>
      <sheetName val="References"/>
      <sheetName val="PLS Inputs"/>
      <sheetName val="PLS Example"/>
      <sheetName val="Revi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 sheetId="25"/>
      <sheetData sheetId="26"/>
      <sheetData sheetId="27" refreshError="1"/>
      <sheetData sheetId="28" refreshError="1"/>
      <sheetData sheetId="29" refreshError="1"/>
      <sheetData sheetId="30"/>
      <sheetData sheetId="31" refreshError="1"/>
      <sheetData sheetId="32">
        <row r="12">
          <cell r="C12">
            <v>0.75</v>
          </cell>
        </row>
        <row r="13">
          <cell r="C13">
            <v>0.5</v>
          </cell>
        </row>
        <row r="15">
          <cell r="C15">
            <v>-0.3</v>
          </cell>
        </row>
        <row r="16">
          <cell r="C16">
            <v>0.3</v>
          </cell>
        </row>
        <row r="18">
          <cell r="C18">
            <v>-0.3</v>
          </cell>
        </row>
        <row r="19">
          <cell r="C19">
            <v>0.3</v>
          </cell>
        </row>
        <row r="21">
          <cell r="C21">
            <v>3</v>
          </cell>
        </row>
        <row r="22">
          <cell r="C22">
            <v>15</v>
          </cell>
        </row>
        <row r="24">
          <cell r="C24">
            <v>-0.3</v>
          </cell>
        </row>
        <row r="25">
          <cell r="C25">
            <v>0.3</v>
          </cell>
          <cell r="I25">
            <v>9.7933740014631621E-2</v>
          </cell>
          <cell r="J25">
            <v>7.6284149774982768E-2</v>
          </cell>
          <cell r="R25">
            <v>7.0000000000000007E-2</v>
          </cell>
        </row>
        <row r="27">
          <cell r="C27">
            <v>-0.1</v>
          </cell>
        </row>
        <row r="28">
          <cell r="C28">
            <v>1</v>
          </cell>
          <cell r="I28">
            <v>0.15</v>
          </cell>
        </row>
        <row r="52">
          <cell r="M52" t="str">
            <v>T&amp;D</v>
          </cell>
        </row>
        <row r="53">
          <cell r="M53" t="str">
            <v>D Only</v>
          </cell>
        </row>
        <row r="54">
          <cell r="M54" t="str">
            <v>User Input</v>
          </cell>
        </row>
        <row r="56">
          <cell r="I56">
            <v>0.93457943925233644</v>
          </cell>
          <cell r="J56">
            <v>0.87343872827321156</v>
          </cell>
          <cell r="K56">
            <v>0.81629787689085187</v>
          </cell>
        </row>
      </sheetData>
      <sheetData sheetId="33" refreshError="1"/>
      <sheetData sheetId="34" refreshError="1"/>
      <sheetData sheetId="35" refreshError="1"/>
      <sheetData sheetId="36" refreshError="1"/>
      <sheetData sheetId="37">
        <row r="37">
          <cell r="C37">
            <v>10</v>
          </cell>
        </row>
        <row r="38">
          <cell r="C38">
            <v>30</v>
          </cell>
        </row>
      </sheetData>
      <sheetData sheetId="38">
        <row r="49">
          <cell r="C49">
            <v>1200</v>
          </cell>
        </row>
      </sheetData>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_Data (2)"/>
      <sheetName val="WinningBidders"/>
      <sheetName val="Data_Map"/>
      <sheetName val="Bid_Data"/>
      <sheetName val="ReviewSlide"/>
      <sheetName val="OfferAcceptance"/>
      <sheetName val="ConformanceCheck_20151029"/>
      <sheetName val="ConformanceCheck_20151029 (1)"/>
      <sheetName val="Bid_Data_Alphabetized"/>
      <sheetName val="scratch"/>
      <sheetName val="Sheet3"/>
      <sheetName val="Bid_Data_NMV_old"/>
      <sheetName val="Sheet1"/>
    </sheetNames>
    <sheetDataSet>
      <sheetData sheetId="0" refreshError="1"/>
      <sheetData sheetId="1" refreshError="1"/>
      <sheetData sheetId="2">
        <row r="1">
          <cell r="C1">
            <v>40</v>
          </cell>
        </row>
        <row r="5">
          <cell r="B5" t="str">
            <v>Legal Entity Name</v>
          </cell>
          <cell r="C5" t="str">
            <v>2. Contact Information</v>
          </cell>
          <cell r="D5" t="str">
            <v>D8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enefitsSummary"/>
      <sheetName val="Offer Form"/>
      <sheetName val="LossOfLoadProb"/>
      <sheetName val="Shaped Price"/>
      <sheetName val="Delivery Profile"/>
      <sheetName val="Bid Form"/>
      <sheetName val="Bid_Data"/>
    </sheetNames>
    <sheetDataSet>
      <sheetData sheetId="0">
        <row r="11">
          <cell r="I11">
            <v>1</v>
          </cell>
          <cell r="J11">
            <v>1</v>
          </cell>
          <cell r="K11">
            <v>1</v>
          </cell>
          <cell r="L11">
            <v>1</v>
          </cell>
          <cell r="M11">
            <v>1</v>
          </cell>
          <cell r="N11">
            <v>1</v>
          </cell>
          <cell r="O11">
            <v>4</v>
          </cell>
          <cell r="P11">
            <v>4</v>
          </cell>
          <cell r="Q11">
            <v>4</v>
          </cell>
          <cell r="R11">
            <v>4</v>
          </cell>
          <cell r="S11">
            <v>1</v>
          </cell>
          <cell r="T11">
            <v>1</v>
          </cell>
        </row>
        <row r="12">
          <cell r="I12">
            <v>1</v>
          </cell>
          <cell r="J12">
            <v>1</v>
          </cell>
          <cell r="K12">
            <v>1</v>
          </cell>
          <cell r="L12">
            <v>1</v>
          </cell>
          <cell r="M12">
            <v>1</v>
          </cell>
          <cell r="N12">
            <v>1</v>
          </cell>
          <cell r="O12">
            <v>4</v>
          </cell>
          <cell r="P12">
            <v>4</v>
          </cell>
          <cell r="Q12">
            <v>4</v>
          </cell>
          <cell r="R12">
            <v>4</v>
          </cell>
          <cell r="S12">
            <v>1</v>
          </cell>
          <cell r="T12">
            <v>1</v>
          </cell>
        </row>
        <row r="13">
          <cell r="I13">
            <v>1</v>
          </cell>
          <cell r="J13">
            <v>1</v>
          </cell>
          <cell r="K13">
            <v>1</v>
          </cell>
          <cell r="L13">
            <v>1</v>
          </cell>
          <cell r="M13">
            <v>1</v>
          </cell>
          <cell r="N13">
            <v>1</v>
          </cell>
          <cell r="O13">
            <v>4</v>
          </cell>
          <cell r="P13">
            <v>4</v>
          </cell>
          <cell r="Q13">
            <v>4</v>
          </cell>
          <cell r="R13">
            <v>4</v>
          </cell>
          <cell r="S13">
            <v>1</v>
          </cell>
          <cell r="T13">
            <v>1</v>
          </cell>
        </row>
        <row r="14">
          <cell r="I14">
            <v>1</v>
          </cell>
          <cell r="J14">
            <v>1</v>
          </cell>
          <cell r="K14">
            <v>1</v>
          </cell>
          <cell r="L14">
            <v>1</v>
          </cell>
          <cell r="M14">
            <v>1</v>
          </cell>
          <cell r="N14">
            <v>1</v>
          </cell>
          <cell r="O14">
            <v>4</v>
          </cell>
          <cell r="P14">
            <v>4</v>
          </cell>
          <cell r="Q14">
            <v>4</v>
          </cell>
          <cell r="R14">
            <v>4</v>
          </cell>
          <cell r="S14">
            <v>1</v>
          </cell>
          <cell r="T14">
            <v>1</v>
          </cell>
        </row>
        <row r="15">
          <cell r="I15">
            <v>1</v>
          </cell>
          <cell r="J15">
            <v>1</v>
          </cell>
          <cell r="K15">
            <v>1</v>
          </cell>
          <cell r="L15">
            <v>1</v>
          </cell>
          <cell r="M15">
            <v>1</v>
          </cell>
          <cell r="N15">
            <v>1</v>
          </cell>
          <cell r="O15">
            <v>4</v>
          </cell>
          <cell r="P15">
            <v>4</v>
          </cell>
          <cell r="Q15">
            <v>4</v>
          </cell>
          <cell r="R15">
            <v>4</v>
          </cell>
          <cell r="S15">
            <v>1</v>
          </cell>
          <cell r="T15">
            <v>1</v>
          </cell>
        </row>
        <row r="16">
          <cell r="I16">
            <v>1</v>
          </cell>
          <cell r="J16">
            <v>1</v>
          </cell>
          <cell r="K16">
            <v>1</v>
          </cell>
          <cell r="L16">
            <v>1</v>
          </cell>
          <cell r="M16">
            <v>1</v>
          </cell>
          <cell r="N16">
            <v>1</v>
          </cell>
          <cell r="O16">
            <v>4</v>
          </cell>
          <cell r="P16">
            <v>4</v>
          </cell>
          <cell r="Q16">
            <v>4</v>
          </cell>
          <cell r="R16">
            <v>4</v>
          </cell>
          <cell r="S16">
            <v>1</v>
          </cell>
          <cell r="T16">
            <v>1</v>
          </cell>
        </row>
        <row r="17">
          <cell r="C17">
            <v>0</v>
          </cell>
          <cell r="I17">
            <v>2</v>
          </cell>
          <cell r="J17">
            <v>2</v>
          </cell>
          <cell r="K17">
            <v>2</v>
          </cell>
          <cell r="L17">
            <v>2</v>
          </cell>
          <cell r="M17">
            <v>2</v>
          </cell>
          <cell r="N17">
            <v>2</v>
          </cell>
          <cell r="O17">
            <v>5</v>
          </cell>
          <cell r="P17">
            <v>5</v>
          </cell>
          <cell r="Q17">
            <v>5</v>
          </cell>
          <cell r="R17">
            <v>5</v>
          </cell>
          <cell r="S17">
            <v>2</v>
          </cell>
          <cell r="T17">
            <v>2</v>
          </cell>
        </row>
        <row r="18">
          <cell r="I18">
            <v>2</v>
          </cell>
          <cell r="J18">
            <v>2</v>
          </cell>
          <cell r="K18">
            <v>2</v>
          </cell>
          <cell r="L18">
            <v>2</v>
          </cell>
          <cell r="M18">
            <v>2</v>
          </cell>
          <cell r="N18">
            <v>2</v>
          </cell>
          <cell r="O18">
            <v>5</v>
          </cell>
          <cell r="P18">
            <v>5</v>
          </cell>
          <cell r="Q18">
            <v>5</v>
          </cell>
          <cell r="R18">
            <v>5</v>
          </cell>
          <cell r="S18">
            <v>2</v>
          </cell>
          <cell r="T18">
            <v>2</v>
          </cell>
        </row>
        <row r="19">
          <cell r="I19">
            <v>2</v>
          </cell>
          <cell r="J19">
            <v>2</v>
          </cell>
          <cell r="K19">
            <v>2</v>
          </cell>
          <cell r="L19">
            <v>2</v>
          </cell>
          <cell r="M19">
            <v>2</v>
          </cell>
          <cell r="N19">
            <v>2</v>
          </cell>
          <cell r="O19">
            <v>5</v>
          </cell>
          <cell r="P19">
            <v>5</v>
          </cell>
          <cell r="Q19">
            <v>5</v>
          </cell>
          <cell r="R19">
            <v>5</v>
          </cell>
          <cell r="S19">
            <v>2</v>
          </cell>
          <cell r="T19">
            <v>2</v>
          </cell>
        </row>
        <row r="20">
          <cell r="I20">
            <v>2</v>
          </cell>
          <cell r="J20">
            <v>2</v>
          </cell>
          <cell r="K20">
            <v>2</v>
          </cell>
          <cell r="L20">
            <v>2</v>
          </cell>
          <cell r="M20">
            <v>2</v>
          </cell>
          <cell r="N20">
            <v>2</v>
          </cell>
          <cell r="O20">
            <v>5</v>
          </cell>
          <cell r="P20">
            <v>5</v>
          </cell>
          <cell r="Q20">
            <v>5</v>
          </cell>
          <cell r="R20">
            <v>5</v>
          </cell>
          <cell r="S20">
            <v>2</v>
          </cell>
          <cell r="T20">
            <v>2</v>
          </cell>
        </row>
        <row r="21">
          <cell r="I21">
            <v>2</v>
          </cell>
          <cell r="J21">
            <v>2</v>
          </cell>
          <cell r="K21">
            <v>2</v>
          </cell>
          <cell r="L21">
            <v>2</v>
          </cell>
          <cell r="M21">
            <v>2</v>
          </cell>
          <cell r="N21">
            <v>2</v>
          </cell>
          <cell r="O21">
            <v>5</v>
          </cell>
          <cell r="P21">
            <v>5</v>
          </cell>
          <cell r="Q21">
            <v>5</v>
          </cell>
          <cell r="R21">
            <v>5</v>
          </cell>
          <cell r="S21">
            <v>2</v>
          </cell>
          <cell r="T21">
            <v>2</v>
          </cell>
        </row>
        <row r="22">
          <cell r="I22">
            <v>2</v>
          </cell>
          <cell r="J22">
            <v>2</v>
          </cell>
          <cell r="K22">
            <v>2</v>
          </cell>
          <cell r="L22">
            <v>2</v>
          </cell>
          <cell r="M22">
            <v>2</v>
          </cell>
          <cell r="N22">
            <v>2</v>
          </cell>
          <cell r="O22">
            <v>6</v>
          </cell>
          <cell r="P22">
            <v>6</v>
          </cell>
          <cell r="Q22">
            <v>6</v>
          </cell>
          <cell r="R22">
            <v>6</v>
          </cell>
          <cell r="S22">
            <v>2</v>
          </cell>
          <cell r="T22">
            <v>2</v>
          </cell>
        </row>
        <row r="23">
          <cell r="I23">
            <v>2</v>
          </cell>
          <cell r="J23">
            <v>2</v>
          </cell>
          <cell r="K23">
            <v>2</v>
          </cell>
          <cell r="L23">
            <v>2</v>
          </cell>
          <cell r="M23">
            <v>2</v>
          </cell>
          <cell r="N23">
            <v>2</v>
          </cell>
          <cell r="O23">
            <v>6</v>
          </cell>
          <cell r="P23">
            <v>6</v>
          </cell>
          <cell r="Q23">
            <v>6</v>
          </cell>
          <cell r="R23">
            <v>6</v>
          </cell>
          <cell r="S23">
            <v>2</v>
          </cell>
          <cell r="T23">
            <v>2</v>
          </cell>
        </row>
        <row r="24">
          <cell r="I24">
            <v>3</v>
          </cell>
          <cell r="J24">
            <v>3</v>
          </cell>
          <cell r="K24">
            <v>3</v>
          </cell>
          <cell r="L24">
            <v>3</v>
          </cell>
          <cell r="M24">
            <v>3</v>
          </cell>
          <cell r="N24">
            <v>3</v>
          </cell>
          <cell r="O24">
            <v>6</v>
          </cell>
          <cell r="P24">
            <v>6</v>
          </cell>
          <cell r="Q24">
            <v>6</v>
          </cell>
          <cell r="R24">
            <v>6</v>
          </cell>
          <cell r="S24">
            <v>3</v>
          </cell>
          <cell r="T24">
            <v>3</v>
          </cell>
        </row>
        <row r="25">
          <cell r="I25">
            <v>3</v>
          </cell>
          <cell r="J25">
            <v>3</v>
          </cell>
          <cell r="K25">
            <v>3</v>
          </cell>
          <cell r="L25">
            <v>3</v>
          </cell>
          <cell r="M25">
            <v>3</v>
          </cell>
          <cell r="N25">
            <v>3</v>
          </cell>
          <cell r="O25">
            <v>6</v>
          </cell>
          <cell r="P25">
            <v>6</v>
          </cell>
          <cell r="Q25">
            <v>6</v>
          </cell>
          <cell r="R25">
            <v>6</v>
          </cell>
          <cell r="S25">
            <v>3</v>
          </cell>
          <cell r="T25">
            <v>3</v>
          </cell>
        </row>
        <row r="26">
          <cell r="I26">
            <v>3</v>
          </cell>
          <cell r="J26">
            <v>3</v>
          </cell>
          <cell r="K26">
            <v>3</v>
          </cell>
          <cell r="L26">
            <v>3</v>
          </cell>
          <cell r="M26">
            <v>3</v>
          </cell>
          <cell r="N26">
            <v>3</v>
          </cell>
          <cell r="O26">
            <v>6</v>
          </cell>
          <cell r="P26">
            <v>6</v>
          </cell>
          <cell r="Q26">
            <v>6</v>
          </cell>
          <cell r="R26">
            <v>6</v>
          </cell>
          <cell r="S26">
            <v>3</v>
          </cell>
          <cell r="T26">
            <v>3</v>
          </cell>
        </row>
        <row r="27">
          <cell r="I27">
            <v>3</v>
          </cell>
          <cell r="J27">
            <v>3</v>
          </cell>
          <cell r="K27">
            <v>3</v>
          </cell>
          <cell r="L27">
            <v>3</v>
          </cell>
          <cell r="M27">
            <v>3</v>
          </cell>
          <cell r="N27">
            <v>3</v>
          </cell>
          <cell r="O27">
            <v>6</v>
          </cell>
          <cell r="P27">
            <v>6</v>
          </cell>
          <cell r="Q27">
            <v>6</v>
          </cell>
          <cell r="R27">
            <v>6</v>
          </cell>
          <cell r="S27">
            <v>3</v>
          </cell>
          <cell r="T27">
            <v>3</v>
          </cell>
        </row>
        <row r="28">
          <cell r="I28">
            <v>3</v>
          </cell>
          <cell r="J28">
            <v>3</v>
          </cell>
          <cell r="K28">
            <v>3</v>
          </cell>
          <cell r="L28">
            <v>3</v>
          </cell>
          <cell r="M28">
            <v>3</v>
          </cell>
          <cell r="N28">
            <v>3</v>
          </cell>
          <cell r="O28">
            <v>6</v>
          </cell>
          <cell r="P28">
            <v>6</v>
          </cell>
          <cell r="Q28">
            <v>6</v>
          </cell>
          <cell r="R28">
            <v>6</v>
          </cell>
          <cell r="S28">
            <v>3</v>
          </cell>
          <cell r="T28">
            <v>3</v>
          </cell>
        </row>
        <row r="29">
          <cell r="I29">
            <v>3</v>
          </cell>
          <cell r="J29">
            <v>3</v>
          </cell>
          <cell r="K29">
            <v>3</v>
          </cell>
          <cell r="L29">
            <v>3</v>
          </cell>
          <cell r="M29">
            <v>3</v>
          </cell>
          <cell r="N29">
            <v>3</v>
          </cell>
          <cell r="O29">
            <v>6</v>
          </cell>
          <cell r="P29">
            <v>6</v>
          </cell>
          <cell r="Q29">
            <v>6</v>
          </cell>
          <cell r="R29">
            <v>6</v>
          </cell>
          <cell r="S29">
            <v>3</v>
          </cell>
          <cell r="T29">
            <v>3</v>
          </cell>
        </row>
        <row r="30">
          <cell r="I30">
            <v>3</v>
          </cell>
          <cell r="J30">
            <v>3</v>
          </cell>
          <cell r="K30">
            <v>3</v>
          </cell>
          <cell r="L30">
            <v>3</v>
          </cell>
          <cell r="M30">
            <v>3</v>
          </cell>
          <cell r="N30">
            <v>3</v>
          </cell>
          <cell r="O30">
            <v>5</v>
          </cell>
          <cell r="P30">
            <v>5</v>
          </cell>
          <cell r="Q30">
            <v>5</v>
          </cell>
          <cell r="R30">
            <v>5</v>
          </cell>
          <cell r="S30">
            <v>3</v>
          </cell>
          <cell r="T30">
            <v>3</v>
          </cell>
        </row>
        <row r="31">
          <cell r="I31">
            <v>3</v>
          </cell>
          <cell r="J31">
            <v>3</v>
          </cell>
          <cell r="K31">
            <v>3</v>
          </cell>
          <cell r="L31">
            <v>3</v>
          </cell>
          <cell r="M31">
            <v>3</v>
          </cell>
          <cell r="N31">
            <v>3</v>
          </cell>
          <cell r="O31">
            <v>5</v>
          </cell>
          <cell r="P31">
            <v>5</v>
          </cell>
          <cell r="Q31">
            <v>5</v>
          </cell>
          <cell r="R31">
            <v>5</v>
          </cell>
          <cell r="S31">
            <v>3</v>
          </cell>
          <cell r="T31">
            <v>3</v>
          </cell>
        </row>
        <row r="32">
          <cell r="I32">
            <v>2</v>
          </cell>
          <cell r="J32">
            <v>2</v>
          </cell>
          <cell r="K32">
            <v>2</v>
          </cell>
          <cell r="L32">
            <v>2</v>
          </cell>
          <cell r="M32">
            <v>2</v>
          </cell>
          <cell r="N32">
            <v>2</v>
          </cell>
          <cell r="O32">
            <v>5</v>
          </cell>
          <cell r="P32">
            <v>5</v>
          </cell>
          <cell r="Q32">
            <v>5</v>
          </cell>
          <cell r="R32">
            <v>5</v>
          </cell>
          <cell r="S32">
            <v>2</v>
          </cell>
          <cell r="T32">
            <v>2</v>
          </cell>
        </row>
        <row r="33">
          <cell r="I33">
            <v>1</v>
          </cell>
          <cell r="J33">
            <v>1</v>
          </cell>
          <cell r="K33">
            <v>1</v>
          </cell>
          <cell r="L33">
            <v>1</v>
          </cell>
          <cell r="M33">
            <v>1</v>
          </cell>
          <cell r="N33">
            <v>1</v>
          </cell>
          <cell r="O33">
            <v>4</v>
          </cell>
          <cell r="P33">
            <v>4</v>
          </cell>
          <cell r="Q33">
            <v>4</v>
          </cell>
          <cell r="R33">
            <v>4</v>
          </cell>
          <cell r="S33">
            <v>1</v>
          </cell>
          <cell r="T33">
            <v>1</v>
          </cell>
        </row>
        <row r="34">
          <cell r="I34">
            <v>1</v>
          </cell>
          <cell r="J34">
            <v>1</v>
          </cell>
          <cell r="K34">
            <v>1</v>
          </cell>
          <cell r="L34">
            <v>1</v>
          </cell>
          <cell r="M34">
            <v>1</v>
          </cell>
          <cell r="N34">
            <v>1</v>
          </cell>
          <cell r="O34">
            <v>4</v>
          </cell>
          <cell r="P34">
            <v>4</v>
          </cell>
          <cell r="Q34">
            <v>4</v>
          </cell>
          <cell r="R34">
            <v>4</v>
          </cell>
          <cell r="S34">
            <v>1</v>
          </cell>
          <cell r="T34">
            <v>1</v>
          </cell>
        </row>
        <row r="37">
          <cell r="I37" t="str">
            <v>Weekend/Holiday</v>
          </cell>
        </row>
        <row r="38">
          <cell r="I38">
            <v>1</v>
          </cell>
          <cell r="J38">
            <v>2</v>
          </cell>
          <cell r="K38">
            <v>3</v>
          </cell>
          <cell r="L38">
            <v>4</v>
          </cell>
          <cell r="M38">
            <v>5</v>
          </cell>
          <cell r="N38">
            <v>6</v>
          </cell>
          <cell r="O38">
            <v>7</v>
          </cell>
          <cell r="P38">
            <v>8</v>
          </cell>
          <cell r="Q38">
            <v>9</v>
          </cell>
          <cell r="R38">
            <v>10</v>
          </cell>
          <cell r="S38">
            <v>11</v>
          </cell>
          <cell r="T38">
            <v>12</v>
          </cell>
        </row>
        <row r="39">
          <cell r="I39">
            <v>1</v>
          </cell>
          <cell r="J39">
            <v>1</v>
          </cell>
          <cell r="K39">
            <v>1</v>
          </cell>
          <cell r="L39">
            <v>1</v>
          </cell>
          <cell r="M39">
            <v>1</v>
          </cell>
          <cell r="N39">
            <v>1</v>
          </cell>
          <cell r="O39">
            <v>4</v>
          </cell>
          <cell r="P39">
            <v>4</v>
          </cell>
          <cell r="Q39">
            <v>4</v>
          </cell>
          <cell r="R39">
            <v>4</v>
          </cell>
          <cell r="S39">
            <v>1</v>
          </cell>
          <cell r="T39">
            <v>1</v>
          </cell>
        </row>
        <row r="40">
          <cell r="I40">
            <v>1</v>
          </cell>
          <cell r="J40">
            <v>1</v>
          </cell>
          <cell r="K40">
            <v>1</v>
          </cell>
          <cell r="L40">
            <v>1</v>
          </cell>
          <cell r="M40">
            <v>1</v>
          </cell>
          <cell r="N40">
            <v>1</v>
          </cell>
          <cell r="O40">
            <v>4</v>
          </cell>
          <cell r="P40">
            <v>4</v>
          </cell>
          <cell r="Q40">
            <v>4</v>
          </cell>
          <cell r="R40">
            <v>4</v>
          </cell>
          <cell r="S40">
            <v>1</v>
          </cell>
          <cell r="T40">
            <v>1</v>
          </cell>
        </row>
        <row r="41">
          <cell r="I41">
            <v>1</v>
          </cell>
          <cell r="J41">
            <v>1</v>
          </cell>
          <cell r="K41">
            <v>1</v>
          </cell>
          <cell r="L41">
            <v>1</v>
          </cell>
          <cell r="M41">
            <v>1</v>
          </cell>
          <cell r="N41">
            <v>1</v>
          </cell>
          <cell r="O41">
            <v>4</v>
          </cell>
          <cell r="P41">
            <v>4</v>
          </cell>
          <cell r="Q41">
            <v>4</v>
          </cell>
          <cell r="R41">
            <v>4</v>
          </cell>
          <cell r="S41">
            <v>1</v>
          </cell>
          <cell r="T41">
            <v>1</v>
          </cell>
        </row>
        <row r="42">
          <cell r="I42">
            <v>1</v>
          </cell>
          <cell r="J42">
            <v>1</v>
          </cell>
          <cell r="K42">
            <v>1</v>
          </cell>
          <cell r="L42">
            <v>1</v>
          </cell>
          <cell r="M42">
            <v>1</v>
          </cell>
          <cell r="N42">
            <v>1</v>
          </cell>
          <cell r="O42">
            <v>4</v>
          </cell>
          <cell r="P42">
            <v>4</v>
          </cell>
          <cell r="Q42">
            <v>4</v>
          </cell>
          <cell r="R42">
            <v>4</v>
          </cell>
          <cell r="S42">
            <v>1</v>
          </cell>
          <cell r="T42">
            <v>1</v>
          </cell>
        </row>
        <row r="43">
          <cell r="I43">
            <v>1</v>
          </cell>
          <cell r="J43">
            <v>1</v>
          </cell>
          <cell r="K43">
            <v>1</v>
          </cell>
          <cell r="L43">
            <v>1</v>
          </cell>
          <cell r="M43">
            <v>1</v>
          </cell>
          <cell r="N43">
            <v>1</v>
          </cell>
          <cell r="O43">
            <v>4</v>
          </cell>
          <cell r="P43">
            <v>4</v>
          </cell>
          <cell r="Q43">
            <v>4</v>
          </cell>
          <cell r="R43">
            <v>4</v>
          </cell>
          <cell r="S43">
            <v>1</v>
          </cell>
          <cell r="T43">
            <v>1</v>
          </cell>
        </row>
        <row r="44">
          <cell r="I44">
            <v>1</v>
          </cell>
          <cell r="J44">
            <v>1</v>
          </cell>
          <cell r="K44">
            <v>1</v>
          </cell>
          <cell r="L44">
            <v>1</v>
          </cell>
          <cell r="M44">
            <v>1</v>
          </cell>
          <cell r="N44">
            <v>1</v>
          </cell>
          <cell r="O44">
            <v>4</v>
          </cell>
          <cell r="P44">
            <v>4</v>
          </cell>
          <cell r="Q44">
            <v>4</v>
          </cell>
          <cell r="R44">
            <v>4</v>
          </cell>
          <cell r="S44">
            <v>1</v>
          </cell>
          <cell r="T44">
            <v>1</v>
          </cell>
        </row>
        <row r="45">
          <cell r="I45">
            <v>1</v>
          </cell>
          <cell r="J45">
            <v>1</v>
          </cell>
          <cell r="K45">
            <v>1</v>
          </cell>
          <cell r="L45">
            <v>1</v>
          </cell>
          <cell r="M45">
            <v>1</v>
          </cell>
          <cell r="N45">
            <v>1</v>
          </cell>
          <cell r="O45">
            <v>4</v>
          </cell>
          <cell r="P45">
            <v>4</v>
          </cell>
          <cell r="Q45">
            <v>4</v>
          </cell>
          <cell r="R45">
            <v>4</v>
          </cell>
          <cell r="S45">
            <v>1</v>
          </cell>
          <cell r="T45">
            <v>1</v>
          </cell>
        </row>
        <row r="46">
          <cell r="I46">
            <v>1</v>
          </cell>
          <cell r="J46">
            <v>1</v>
          </cell>
          <cell r="K46">
            <v>1</v>
          </cell>
          <cell r="L46">
            <v>1</v>
          </cell>
          <cell r="M46">
            <v>1</v>
          </cell>
          <cell r="N46">
            <v>1</v>
          </cell>
          <cell r="O46">
            <v>4</v>
          </cell>
          <cell r="P46">
            <v>4</v>
          </cell>
          <cell r="Q46">
            <v>4</v>
          </cell>
          <cell r="R46">
            <v>4</v>
          </cell>
          <cell r="S46">
            <v>1</v>
          </cell>
          <cell r="T46">
            <v>1</v>
          </cell>
        </row>
        <row r="47">
          <cell r="I47">
            <v>1</v>
          </cell>
          <cell r="J47">
            <v>1</v>
          </cell>
          <cell r="K47">
            <v>1</v>
          </cell>
          <cell r="L47">
            <v>1</v>
          </cell>
          <cell r="M47">
            <v>1</v>
          </cell>
          <cell r="N47">
            <v>1</v>
          </cell>
          <cell r="O47">
            <v>4</v>
          </cell>
          <cell r="P47">
            <v>4</v>
          </cell>
          <cell r="Q47">
            <v>4</v>
          </cell>
          <cell r="R47">
            <v>4</v>
          </cell>
          <cell r="S47">
            <v>1</v>
          </cell>
          <cell r="T47">
            <v>1</v>
          </cell>
        </row>
        <row r="48">
          <cell r="I48">
            <v>1</v>
          </cell>
          <cell r="J48">
            <v>1</v>
          </cell>
          <cell r="K48">
            <v>1</v>
          </cell>
          <cell r="L48">
            <v>1</v>
          </cell>
          <cell r="M48">
            <v>1</v>
          </cell>
          <cell r="N48">
            <v>1</v>
          </cell>
          <cell r="O48">
            <v>4</v>
          </cell>
          <cell r="P48">
            <v>4</v>
          </cell>
          <cell r="Q48">
            <v>4</v>
          </cell>
          <cell r="R48">
            <v>4</v>
          </cell>
          <cell r="S48">
            <v>1</v>
          </cell>
          <cell r="T48">
            <v>1</v>
          </cell>
        </row>
        <row r="49">
          <cell r="I49">
            <v>1</v>
          </cell>
          <cell r="J49">
            <v>1</v>
          </cell>
          <cell r="K49">
            <v>1</v>
          </cell>
          <cell r="L49">
            <v>1</v>
          </cell>
          <cell r="M49">
            <v>1</v>
          </cell>
          <cell r="N49">
            <v>1</v>
          </cell>
          <cell r="O49">
            <v>4</v>
          </cell>
          <cell r="P49">
            <v>4</v>
          </cell>
          <cell r="Q49">
            <v>4</v>
          </cell>
          <cell r="R49">
            <v>4</v>
          </cell>
          <cell r="S49">
            <v>1</v>
          </cell>
          <cell r="T49">
            <v>1</v>
          </cell>
        </row>
        <row r="50">
          <cell r="I50">
            <v>1</v>
          </cell>
          <cell r="J50">
            <v>1</v>
          </cell>
          <cell r="K50">
            <v>1</v>
          </cell>
          <cell r="L50">
            <v>1</v>
          </cell>
          <cell r="M50">
            <v>1</v>
          </cell>
          <cell r="N50">
            <v>1</v>
          </cell>
          <cell r="O50">
            <v>4</v>
          </cell>
          <cell r="P50">
            <v>4</v>
          </cell>
          <cell r="Q50">
            <v>4</v>
          </cell>
          <cell r="R50">
            <v>4</v>
          </cell>
          <cell r="S50">
            <v>1</v>
          </cell>
          <cell r="T50">
            <v>1</v>
          </cell>
        </row>
        <row r="51">
          <cell r="I51">
            <v>1</v>
          </cell>
          <cell r="J51">
            <v>1</v>
          </cell>
          <cell r="K51">
            <v>1</v>
          </cell>
          <cell r="L51">
            <v>1</v>
          </cell>
          <cell r="M51">
            <v>1</v>
          </cell>
          <cell r="N51">
            <v>1</v>
          </cell>
          <cell r="O51">
            <v>4</v>
          </cell>
          <cell r="P51">
            <v>4</v>
          </cell>
          <cell r="Q51">
            <v>4</v>
          </cell>
          <cell r="R51">
            <v>4</v>
          </cell>
          <cell r="S51">
            <v>1</v>
          </cell>
          <cell r="T51">
            <v>1</v>
          </cell>
        </row>
        <row r="52">
          <cell r="I52">
            <v>1</v>
          </cell>
          <cell r="J52">
            <v>1</v>
          </cell>
          <cell r="K52">
            <v>1</v>
          </cell>
          <cell r="L52">
            <v>1</v>
          </cell>
          <cell r="M52">
            <v>1</v>
          </cell>
          <cell r="N52">
            <v>1</v>
          </cell>
          <cell r="O52">
            <v>4</v>
          </cell>
          <cell r="P52">
            <v>4</v>
          </cell>
          <cell r="Q52">
            <v>4</v>
          </cell>
          <cell r="R52">
            <v>4</v>
          </cell>
          <cell r="S52">
            <v>1</v>
          </cell>
          <cell r="T52">
            <v>1</v>
          </cell>
        </row>
        <row r="53">
          <cell r="I53">
            <v>1</v>
          </cell>
          <cell r="J53">
            <v>1</v>
          </cell>
          <cell r="K53">
            <v>1</v>
          </cell>
          <cell r="L53">
            <v>1</v>
          </cell>
          <cell r="M53">
            <v>1</v>
          </cell>
          <cell r="N53">
            <v>1</v>
          </cell>
          <cell r="O53">
            <v>4</v>
          </cell>
          <cell r="P53">
            <v>4</v>
          </cell>
          <cell r="Q53">
            <v>4</v>
          </cell>
          <cell r="R53">
            <v>4</v>
          </cell>
          <cell r="S53">
            <v>1</v>
          </cell>
          <cell r="T53">
            <v>1</v>
          </cell>
        </row>
        <row r="54">
          <cell r="I54">
            <v>1</v>
          </cell>
          <cell r="J54">
            <v>1</v>
          </cell>
          <cell r="K54">
            <v>1</v>
          </cell>
          <cell r="L54">
            <v>1</v>
          </cell>
          <cell r="M54">
            <v>1</v>
          </cell>
          <cell r="N54">
            <v>1</v>
          </cell>
          <cell r="O54">
            <v>4</v>
          </cell>
          <cell r="P54">
            <v>4</v>
          </cell>
          <cell r="Q54">
            <v>4</v>
          </cell>
          <cell r="R54">
            <v>4</v>
          </cell>
          <cell r="S54">
            <v>1</v>
          </cell>
          <cell r="T54">
            <v>1</v>
          </cell>
        </row>
        <row r="55">
          <cell r="I55">
            <v>1</v>
          </cell>
          <cell r="J55">
            <v>1</v>
          </cell>
          <cell r="K55">
            <v>1</v>
          </cell>
          <cell r="L55">
            <v>1</v>
          </cell>
          <cell r="M55">
            <v>1</v>
          </cell>
          <cell r="N55">
            <v>1</v>
          </cell>
          <cell r="O55">
            <v>4</v>
          </cell>
          <cell r="P55">
            <v>4</v>
          </cell>
          <cell r="Q55">
            <v>4</v>
          </cell>
          <cell r="R55">
            <v>4</v>
          </cell>
          <cell r="S55">
            <v>1</v>
          </cell>
          <cell r="T55">
            <v>1</v>
          </cell>
        </row>
        <row r="56">
          <cell r="I56">
            <v>1</v>
          </cell>
          <cell r="J56">
            <v>1</v>
          </cell>
          <cell r="K56">
            <v>1</v>
          </cell>
          <cell r="L56">
            <v>1</v>
          </cell>
          <cell r="M56">
            <v>1</v>
          </cell>
          <cell r="N56">
            <v>1</v>
          </cell>
          <cell r="O56">
            <v>4</v>
          </cell>
          <cell r="P56">
            <v>4</v>
          </cell>
          <cell r="Q56">
            <v>4</v>
          </cell>
          <cell r="R56">
            <v>4</v>
          </cell>
          <cell r="S56">
            <v>1</v>
          </cell>
          <cell r="T56">
            <v>1</v>
          </cell>
        </row>
        <row r="57">
          <cell r="I57">
            <v>1</v>
          </cell>
          <cell r="J57">
            <v>1</v>
          </cell>
          <cell r="K57">
            <v>1</v>
          </cell>
          <cell r="L57">
            <v>1</v>
          </cell>
          <cell r="M57">
            <v>1</v>
          </cell>
          <cell r="N57">
            <v>1</v>
          </cell>
          <cell r="O57">
            <v>4</v>
          </cell>
          <cell r="P57">
            <v>4</v>
          </cell>
          <cell r="Q57">
            <v>4</v>
          </cell>
          <cell r="R57">
            <v>4</v>
          </cell>
          <cell r="S57">
            <v>1</v>
          </cell>
          <cell r="T57">
            <v>1</v>
          </cell>
        </row>
        <row r="58">
          <cell r="I58">
            <v>1</v>
          </cell>
          <cell r="J58">
            <v>1</v>
          </cell>
          <cell r="K58">
            <v>1</v>
          </cell>
          <cell r="L58">
            <v>1</v>
          </cell>
          <cell r="M58">
            <v>1</v>
          </cell>
          <cell r="N58">
            <v>1</v>
          </cell>
          <cell r="O58">
            <v>4</v>
          </cell>
          <cell r="P58">
            <v>4</v>
          </cell>
          <cell r="Q58">
            <v>4</v>
          </cell>
          <cell r="R58">
            <v>4</v>
          </cell>
          <cell r="S58">
            <v>1</v>
          </cell>
          <cell r="T58">
            <v>1</v>
          </cell>
        </row>
        <row r="59">
          <cell r="I59">
            <v>1</v>
          </cell>
          <cell r="J59">
            <v>1</v>
          </cell>
          <cell r="K59">
            <v>1</v>
          </cell>
          <cell r="L59">
            <v>1</v>
          </cell>
          <cell r="M59">
            <v>1</v>
          </cell>
          <cell r="N59">
            <v>1</v>
          </cell>
          <cell r="O59">
            <v>4</v>
          </cell>
          <cell r="P59">
            <v>4</v>
          </cell>
          <cell r="Q59">
            <v>4</v>
          </cell>
          <cell r="R59">
            <v>4</v>
          </cell>
          <cell r="S59">
            <v>1</v>
          </cell>
          <cell r="T59">
            <v>1</v>
          </cell>
        </row>
        <row r="60">
          <cell r="I60">
            <v>1</v>
          </cell>
          <cell r="J60">
            <v>1</v>
          </cell>
          <cell r="K60">
            <v>1</v>
          </cell>
          <cell r="L60">
            <v>1</v>
          </cell>
          <cell r="M60">
            <v>1</v>
          </cell>
          <cell r="N60">
            <v>1</v>
          </cell>
          <cell r="O60">
            <v>4</v>
          </cell>
          <cell r="P60">
            <v>4</v>
          </cell>
          <cell r="Q60">
            <v>4</v>
          </cell>
          <cell r="R60">
            <v>4</v>
          </cell>
          <cell r="S60">
            <v>1</v>
          </cell>
          <cell r="T60">
            <v>1</v>
          </cell>
        </row>
        <row r="61">
          <cell r="I61">
            <v>1</v>
          </cell>
          <cell r="J61">
            <v>1</v>
          </cell>
          <cell r="K61">
            <v>1</v>
          </cell>
          <cell r="L61">
            <v>1</v>
          </cell>
          <cell r="M61">
            <v>1</v>
          </cell>
          <cell r="N61">
            <v>1</v>
          </cell>
          <cell r="O61">
            <v>4</v>
          </cell>
          <cell r="P61">
            <v>4</v>
          </cell>
          <cell r="Q61">
            <v>4</v>
          </cell>
          <cell r="R61">
            <v>4</v>
          </cell>
          <cell r="S61">
            <v>1</v>
          </cell>
          <cell r="T61">
            <v>1</v>
          </cell>
        </row>
        <row r="62">
          <cell r="I62">
            <v>1</v>
          </cell>
          <cell r="J62">
            <v>1</v>
          </cell>
          <cell r="K62">
            <v>1</v>
          </cell>
          <cell r="L62">
            <v>1</v>
          </cell>
          <cell r="M62">
            <v>1</v>
          </cell>
          <cell r="N62">
            <v>1</v>
          </cell>
          <cell r="O62">
            <v>4</v>
          </cell>
          <cell r="P62">
            <v>4</v>
          </cell>
          <cell r="Q62">
            <v>4</v>
          </cell>
          <cell r="R62">
            <v>4</v>
          </cell>
          <cell r="S62">
            <v>1</v>
          </cell>
          <cell r="T62">
            <v>1</v>
          </cell>
        </row>
      </sheetData>
      <sheetData sheetId="1" refreshError="1"/>
      <sheetData sheetId="2"/>
      <sheetData sheetId="3"/>
      <sheetData sheetId="4"/>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Lists"/>
      <sheetName val="1. Instructions"/>
      <sheetName val="2. Contact Information"/>
      <sheetName val="3. Project Description"/>
      <sheetName val="4. Pricing"/>
      <sheetName val="5. Delivery Profile"/>
    </sheetNames>
    <sheetDataSet>
      <sheetData sheetId="0"/>
      <sheetData sheetId="1">
        <row r="4">
          <cell r="C4" t="str">
            <v>New Facility</v>
          </cell>
        </row>
        <row r="5">
          <cell r="C5" t="str">
            <v>Repower</v>
          </cell>
        </row>
        <row r="6">
          <cell r="C6" t="str">
            <v>Upgrade/Expansion</v>
          </cell>
        </row>
      </sheetData>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ons"/>
      <sheetName val="2. Contact Information"/>
      <sheetName val="3. Project Description"/>
      <sheetName val="4. Interconnection"/>
      <sheetName val="5. Eligibility"/>
      <sheetName val="6. PPA Summary"/>
      <sheetName val="7. Permitting"/>
      <sheetName val="8. Schedule"/>
      <sheetName val="9. Delivery Profile"/>
      <sheetName val="10. Pricing and Degradation"/>
      <sheetName val="11. Confidentiality"/>
      <sheetName val="12. DERP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KL83"/>
  <sheetViews>
    <sheetView showGridLines="0" tabSelected="1" zoomScale="75" zoomScaleNormal="75" workbookViewId="0">
      <pane xSplit="3" ySplit="9" topLeftCell="D10" activePane="bottomRight" state="frozen"/>
      <selection pane="topRight" activeCell="D1" sqref="D1"/>
      <selection pane="bottomLeft" activeCell="A9" sqref="A9"/>
      <selection pane="bottomRight" activeCell="B10" sqref="B10"/>
    </sheetView>
  </sheetViews>
  <sheetFormatPr defaultColWidth="0" defaultRowHeight="15" zeroHeight="1"/>
  <cols>
    <col min="1" max="1" width="2.7109375" customWidth="1"/>
    <col min="2" max="2" width="45.42578125" customWidth="1"/>
    <col min="3" max="3" width="10" customWidth="1"/>
    <col min="4" max="4" width="12.42578125" customWidth="1"/>
    <col min="5" max="5" width="24" customWidth="1"/>
    <col min="6" max="6" width="23.85546875" customWidth="1"/>
    <col min="7" max="7" width="12" customWidth="1"/>
    <col min="8" max="8" width="8.42578125" bestFit="1" customWidth="1"/>
    <col min="9" max="9" width="10.28515625" customWidth="1"/>
    <col min="10" max="10" width="19.5703125" customWidth="1"/>
    <col min="11" max="11" width="14.140625" customWidth="1"/>
    <col min="12" max="13" width="12.42578125" customWidth="1"/>
    <col min="14" max="14" width="13.85546875" customWidth="1"/>
    <col min="15" max="15" width="11" customWidth="1"/>
    <col min="16" max="16" width="10.42578125" customWidth="1"/>
    <col min="17" max="17" width="19.42578125" customWidth="1"/>
    <col min="18" max="18" width="17.5703125" customWidth="1"/>
    <col min="19" max="19" width="14.42578125" customWidth="1"/>
    <col min="20" max="20" width="18.7109375" customWidth="1"/>
    <col min="21" max="21" width="12.42578125" customWidth="1"/>
    <col min="22" max="22" width="11.85546875" customWidth="1"/>
    <col min="23" max="23" width="10.28515625" customWidth="1"/>
    <col min="24" max="24" width="9.140625" customWidth="1"/>
    <col min="25" max="25" width="13.140625" customWidth="1"/>
    <col min="26" max="26" width="21" customWidth="1"/>
    <col min="27" max="27" width="19.42578125" customWidth="1"/>
    <col min="28" max="28" width="14.28515625" customWidth="1"/>
    <col min="29" max="29" width="19.28515625" customWidth="1"/>
    <col min="30" max="30" width="9.140625" customWidth="1"/>
    <col min="31" max="35" width="10" hidden="1" customWidth="1"/>
    <col min="36" max="42" width="10" bestFit="1" customWidth="1"/>
    <col min="43" max="43" width="9.140625" customWidth="1"/>
    <col min="44" max="44" width="10" hidden="1" customWidth="1"/>
    <col min="45" max="45" width="9.5703125" hidden="1" customWidth="1"/>
    <col min="46" max="46" width="9.7109375" hidden="1" customWidth="1"/>
    <col min="47" max="47" width="9.5703125" hidden="1" customWidth="1"/>
    <col min="48" max="48" width="9.28515625" hidden="1" customWidth="1"/>
    <col min="49" max="49" width="10" hidden="1" customWidth="1"/>
    <col min="50" max="50" width="9.5703125" bestFit="1" customWidth="1"/>
    <col min="51" max="51" width="8.7109375" bestFit="1" customWidth="1"/>
    <col min="52" max="53" width="10" bestFit="1" customWidth="1"/>
    <col min="54" max="54" width="9.5703125" bestFit="1" customWidth="1"/>
    <col min="55" max="55" width="9.7109375" bestFit="1" customWidth="1"/>
    <col min="56" max="56" width="10" bestFit="1" customWidth="1"/>
    <col min="57" max="57" width="7.42578125" bestFit="1" customWidth="1"/>
    <col min="58" max="58" width="10.5703125" bestFit="1" customWidth="1"/>
    <col min="59" max="59" width="9.140625" customWidth="1"/>
    <col min="60" max="60" width="9.5703125" hidden="1" customWidth="1"/>
    <col min="61" max="61" width="9.7109375" hidden="1" customWidth="1"/>
    <col min="62" max="62" width="9.5703125" hidden="1" customWidth="1"/>
    <col min="63" max="63" width="9.28515625" hidden="1" customWidth="1"/>
    <col min="64" max="64" width="10" hidden="1" customWidth="1"/>
    <col min="65" max="65" width="9.5703125" bestFit="1" customWidth="1"/>
    <col min="66" max="66" width="8.7109375" bestFit="1" customWidth="1"/>
    <col min="67" max="68" width="10" bestFit="1" customWidth="1"/>
    <col min="69" max="69" width="9.5703125" bestFit="1" customWidth="1"/>
    <col min="70" max="70" width="9.7109375" bestFit="1" customWidth="1"/>
    <col min="71" max="71" width="10" bestFit="1" customWidth="1"/>
    <col min="72" max="72" width="9.140625" customWidth="1"/>
    <col min="73" max="73" width="30.42578125" customWidth="1"/>
    <col min="74" max="74" width="55.42578125" customWidth="1"/>
    <col min="75" max="75" width="28.85546875" customWidth="1"/>
    <col min="76" max="76" width="53.5703125" customWidth="1"/>
    <col min="77" max="77" width="37.42578125" customWidth="1"/>
    <col min="78" max="78" width="56.42578125" customWidth="1"/>
    <col min="79" max="79" width="22.28515625" bestFit="1" customWidth="1"/>
    <col min="80" max="80" width="9.140625" customWidth="1"/>
    <col min="81" max="81" width="9.140625" hidden="1" customWidth="1"/>
    <col min="82" max="86" width="12.5703125" hidden="1" customWidth="1"/>
    <col min="87" max="95" width="12.5703125" customWidth="1"/>
    <col min="96" max="96" width="28.7109375" bestFit="1" customWidth="1"/>
    <col min="97" max="97" width="22.42578125" bestFit="1" customWidth="1"/>
    <col min="98" max="98" width="22.42578125" hidden="1" customWidth="1"/>
    <col min="99" max="103" width="10.42578125" hidden="1" customWidth="1"/>
    <col min="104" max="110" width="10.42578125" customWidth="1"/>
    <col min="111" max="111" width="9.140625" customWidth="1"/>
    <col min="112" max="113" width="11.42578125" customWidth="1"/>
    <col min="114" max="118" width="11.42578125" hidden="1" customWidth="1"/>
    <col min="119" max="119" width="11.7109375" bestFit="1" customWidth="1"/>
    <col min="120" max="120" width="12.42578125" bestFit="1" customWidth="1"/>
    <col min="121" max="121" width="13" bestFit="1" customWidth="1"/>
    <col min="122" max="122" width="12.42578125" bestFit="1" customWidth="1"/>
    <col min="123" max="125" width="11.7109375" bestFit="1" customWidth="1"/>
    <col min="126" max="126" width="11.7109375" customWidth="1"/>
    <col min="127" max="127" width="9.140625" customWidth="1"/>
    <col min="128" max="128" width="36.42578125" customWidth="1"/>
    <col min="129" max="129" width="14.85546875" bestFit="1" customWidth="1"/>
    <col min="130" max="130" width="9.140625" customWidth="1"/>
    <col min="131" max="131" width="17.42578125" customWidth="1"/>
    <col min="132" max="132" width="9.140625" customWidth="1"/>
    <col min="133" max="137" width="9.140625" hidden="1" customWidth="1"/>
    <col min="138" max="298" width="0" hidden="1" customWidth="1"/>
    <col min="299" max="16384" width="9.140625" hidden="1"/>
  </cols>
  <sheetData>
    <row r="1" spans="1:131"/>
    <row r="2" spans="1:131" ht="19.5">
      <c r="A2" s="1"/>
      <c r="B2" s="2"/>
      <c r="C2" s="2"/>
      <c r="D2" s="3"/>
      <c r="E2" s="1"/>
      <c r="X2" s="4"/>
      <c r="AD2" s="4"/>
      <c r="AQ2" s="4"/>
      <c r="BG2" s="4"/>
      <c r="BT2" s="4"/>
      <c r="BU2" s="70" t="s">
        <v>46</v>
      </c>
      <c r="BV2" s="70"/>
      <c r="CB2" s="4"/>
      <c r="CS2" s="4"/>
      <c r="CT2" s="4"/>
      <c r="DG2" s="15"/>
      <c r="DW2" s="15"/>
      <c r="DZ2" s="15"/>
    </row>
    <row r="3" spans="1:131" ht="19.5">
      <c r="A3" s="1"/>
      <c r="B3" s="6" t="s">
        <v>0</v>
      </c>
      <c r="C3" s="5"/>
      <c r="D3" s="6"/>
      <c r="E3" s="1"/>
      <c r="X3" s="4"/>
      <c r="AD3" s="4"/>
      <c r="AQ3" s="4"/>
      <c r="BG3" s="4"/>
      <c r="BT3" s="4"/>
      <c r="BU3" s="73" t="s">
        <v>47</v>
      </c>
      <c r="BV3" s="73"/>
      <c r="BW3" s="73"/>
      <c r="BX3" s="73"/>
      <c r="BY3" s="73"/>
      <c r="BZ3" s="73"/>
      <c r="CB3" s="4"/>
      <c r="CS3" s="4"/>
      <c r="CT3" s="4"/>
      <c r="CU3" s="1"/>
      <c r="CV3" s="1"/>
      <c r="CW3" s="1"/>
      <c r="CX3" s="1"/>
      <c r="CY3" s="1"/>
      <c r="CZ3" s="1"/>
      <c r="DA3" s="1"/>
      <c r="DB3" s="1"/>
      <c r="DG3" s="15"/>
      <c r="DK3" s="1"/>
      <c r="DL3" s="1"/>
      <c r="DW3" s="15"/>
      <c r="DZ3" s="15"/>
    </row>
    <row r="4" spans="1:131" ht="19.5">
      <c r="A4" s="1"/>
      <c r="B4" s="47" t="s">
        <v>54</v>
      </c>
      <c r="C4" s="5"/>
      <c r="D4" s="48"/>
      <c r="E4" s="1"/>
      <c r="X4" s="4"/>
      <c r="AD4" s="4"/>
      <c r="AQ4" s="4"/>
      <c r="BG4" s="4"/>
      <c r="BT4" s="4"/>
      <c r="BU4" s="46"/>
      <c r="BV4" s="46"/>
      <c r="BW4" s="46"/>
      <c r="BX4" s="46"/>
      <c r="BY4" s="46"/>
      <c r="BZ4" s="46"/>
      <c r="CB4" s="4"/>
      <c r="CS4" s="4"/>
      <c r="CT4" s="4"/>
      <c r="CU4" s="1"/>
      <c r="CV4" s="1"/>
      <c r="CW4" s="1"/>
      <c r="CX4" s="1"/>
      <c r="CY4" s="1"/>
      <c r="CZ4" s="1"/>
      <c r="DA4" s="1"/>
      <c r="DB4" s="1"/>
      <c r="DG4" s="15"/>
      <c r="DK4" s="1"/>
      <c r="DL4" s="1"/>
      <c r="DW4" s="15"/>
      <c r="DZ4" s="15"/>
    </row>
    <row r="5" spans="1:131" ht="30" customHeight="1" thickBot="1">
      <c r="A5" s="1"/>
      <c r="B5" s="55" t="s">
        <v>50</v>
      </c>
      <c r="C5" s="50"/>
      <c r="D5" s="47"/>
      <c r="E5" s="1"/>
      <c r="X5" s="4"/>
      <c r="AD5" s="4"/>
      <c r="AQ5" s="4"/>
      <c r="AU5" s="24"/>
      <c r="BG5" s="4"/>
      <c r="BT5" s="4"/>
      <c r="BU5" s="36" t="s">
        <v>32</v>
      </c>
      <c r="BV5" s="36" t="s">
        <v>32</v>
      </c>
      <c r="BW5" s="36" t="s">
        <v>34</v>
      </c>
      <c r="BX5" s="36" t="s">
        <v>32</v>
      </c>
      <c r="BY5" s="36" t="s">
        <v>32</v>
      </c>
      <c r="BZ5" s="36" t="s">
        <v>32</v>
      </c>
      <c r="CB5" s="4"/>
      <c r="CS5" s="4"/>
      <c r="CT5" s="4"/>
      <c r="DG5" s="15"/>
      <c r="DW5" s="15"/>
      <c r="DX5" s="45" t="s">
        <v>55</v>
      </c>
      <c r="DY5" s="27">
        <v>0.05</v>
      </c>
      <c r="DZ5" s="15"/>
    </row>
    <row r="6" spans="1:131" ht="20.100000000000001" customHeight="1">
      <c r="X6" s="4"/>
      <c r="Y6" s="23"/>
      <c r="AD6" s="4"/>
      <c r="AE6" s="79" t="s">
        <v>3</v>
      </c>
      <c r="AF6" s="79"/>
      <c r="AG6" s="79"/>
      <c r="AH6" s="79"/>
      <c r="AI6" s="79"/>
      <c r="AJ6" s="79"/>
      <c r="AK6" s="79"/>
      <c r="AL6" s="79"/>
      <c r="AM6" s="79"/>
      <c r="AN6" s="79"/>
      <c r="AO6" s="79"/>
      <c r="AP6" s="79"/>
      <c r="AQ6" s="4"/>
      <c r="AS6" s="71" t="s">
        <v>4</v>
      </c>
      <c r="AT6" s="71"/>
      <c r="AU6" s="71"/>
      <c r="AV6" s="71"/>
      <c r="AW6" s="71"/>
      <c r="AX6" s="71"/>
      <c r="AY6" s="71"/>
      <c r="AZ6" s="71"/>
      <c r="BA6" s="71"/>
      <c r="BB6" s="71"/>
      <c r="BC6" s="71"/>
      <c r="BD6" s="71"/>
      <c r="BE6" s="71"/>
      <c r="BF6" s="71"/>
      <c r="BG6" s="4"/>
      <c r="BH6" s="72" t="s">
        <v>5</v>
      </c>
      <c r="BI6" s="72"/>
      <c r="BJ6" s="72"/>
      <c r="BK6" s="72"/>
      <c r="BL6" s="72"/>
      <c r="BM6" s="72"/>
      <c r="BN6" s="72"/>
      <c r="BO6" s="72"/>
      <c r="BP6" s="72"/>
      <c r="BQ6" s="72"/>
      <c r="BR6" s="72"/>
      <c r="BS6" s="72"/>
      <c r="BT6" s="4"/>
      <c r="BU6" s="7">
        <v>0.03</v>
      </c>
      <c r="BV6" s="7">
        <v>0.03</v>
      </c>
      <c r="BW6" s="7">
        <v>0.03</v>
      </c>
      <c r="BX6" s="7">
        <v>0.03</v>
      </c>
      <c r="BY6" s="7">
        <v>0.15</v>
      </c>
      <c r="BZ6" s="7">
        <v>0.05</v>
      </c>
      <c r="CB6" s="4"/>
      <c r="CD6" s="74" t="s">
        <v>6</v>
      </c>
      <c r="CE6" s="74"/>
      <c r="CF6" s="74"/>
      <c r="CG6" s="74"/>
      <c r="CH6" s="74"/>
      <c r="CI6" s="74"/>
      <c r="CJ6" s="74"/>
      <c r="CK6" s="74"/>
      <c r="CL6" s="74"/>
      <c r="CM6" s="74"/>
      <c r="CN6" s="74"/>
      <c r="CO6" s="74"/>
      <c r="CP6" s="74"/>
      <c r="CQ6" s="75"/>
      <c r="CR6" s="41"/>
      <c r="CS6" s="4"/>
      <c r="CT6" s="4"/>
      <c r="CU6" s="77" t="s">
        <v>37</v>
      </c>
      <c r="CV6" s="77"/>
      <c r="CW6" s="77"/>
      <c r="CX6" s="77"/>
      <c r="CY6" s="77"/>
      <c r="CZ6" s="77"/>
      <c r="DA6" s="77"/>
      <c r="DB6" s="77"/>
      <c r="DC6" s="77"/>
      <c r="DD6" s="77"/>
      <c r="DE6" s="77"/>
      <c r="DF6" s="77"/>
      <c r="DG6" s="15"/>
      <c r="DJ6" s="82" t="s">
        <v>38</v>
      </c>
      <c r="DK6" s="82"/>
      <c r="DL6" s="82"/>
      <c r="DM6" s="82"/>
      <c r="DN6" s="82"/>
      <c r="DO6" s="82"/>
      <c r="DP6" s="82"/>
      <c r="DQ6" s="82"/>
      <c r="DR6" s="82"/>
      <c r="DS6" s="82"/>
      <c r="DT6" s="82"/>
      <c r="DU6" s="82"/>
      <c r="DW6" s="15"/>
      <c r="DX6" s="60" t="s">
        <v>60</v>
      </c>
      <c r="DZ6" s="15"/>
    </row>
    <row r="7" spans="1:131" ht="46.5" customHeight="1">
      <c r="B7" s="78" t="s">
        <v>1</v>
      </c>
      <c r="C7" s="78"/>
      <c r="D7" s="78"/>
      <c r="E7" s="78"/>
      <c r="F7" s="78"/>
      <c r="G7" s="78"/>
      <c r="H7" s="78"/>
      <c r="I7" s="78"/>
      <c r="J7" s="78"/>
      <c r="K7" s="78"/>
      <c r="L7" s="78"/>
      <c r="M7" s="78"/>
      <c r="N7" s="78"/>
      <c r="O7" s="78"/>
      <c r="P7" s="78"/>
      <c r="Q7" s="78"/>
      <c r="R7" s="78"/>
      <c r="S7" s="78"/>
      <c r="T7" s="78"/>
      <c r="U7" s="78"/>
      <c r="V7" s="78"/>
      <c r="W7" s="78"/>
      <c r="X7" s="4"/>
      <c r="Y7" s="69" t="s">
        <v>2</v>
      </c>
      <c r="Z7" s="69"/>
      <c r="AA7" s="69"/>
      <c r="AB7" s="69"/>
      <c r="AC7" s="69"/>
      <c r="AD7" s="4"/>
      <c r="AE7" s="79">
        <v>2020</v>
      </c>
      <c r="AF7" s="79"/>
      <c r="AG7" s="79"/>
      <c r="AH7" s="79"/>
      <c r="AI7" s="79"/>
      <c r="AJ7" s="79"/>
      <c r="AK7" s="79"/>
      <c r="AL7" s="79"/>
      <c r="AM7" s="79"/>
      <c r="AN7" s="79"/>
      <c r="AO7" s="79"/>
      <c r="AP7" s="79"/>
      <c r="AQ7" s="4"/>
      <c r="AS7" s="71">
        <v>2020</v>
      </c>
      <c r="AT7" s="71"/>
      <c r="AU7" s="71"/>
      <c r="AV7" s="71"/>
      <c r="AW7" s="71"/>
      <c r="AX7" s="71"/>
      <c r="AY7" s="71"/>
      <c r="AZ7" s="71"/>
      <c r="BA7" s="71"/>
      <c r="BB7" s="71"/>
      <c r="BC7" s="71"/>
      <c r="BD7" s="71"/>
      <c r="BE7" s="37"/>
      <c r="BF7" s="37"/>
      <c r="BG7" s="4"/>
      <c r="BH7" s="72">
        <v>2020</v>
      </c>
      <c r="BI7" s="72"/>
      <c r="BJ7" s="72"/>
      <c r="BK7" s="72"/>
      <c r="BL7" s="72"/>
      <c r="BM7" s="72"/>
      <c r="BN7" s="72"/>
      <c r="BO7" s="72"/>
      <c r="BP7" s="72"/>
      <c r="BQ7" s="72"/>
      <c r="BR7" s="72"/>
      <c r="BS7" s="72"/>
      <c r="BT7" s="4"/>
      <c r="BU7" s="80" t="s">
        <v>51</v>
      </c>
      <c r="BV7" s="80"/>
      <c r="BW7" s="80"/>
      <c r="BX7" s="81"/>
      <c r="BY7" s="81"/>
      <c r="BZ7" s="80"/>
      <c r="CA7" s="80"/>
      <c r="CB7" s="4"/>
      <c r="CD7" s="76">
        <v>2020</v>
      </c>
      <c r="CE7" s="76"/>
      <c r="CF7" s="76"/>
      <c r="CG7" s="76"/>
      <c r="CH7" s="76"/>
      <c r="CI7" s="76"/>
      <c r="CJ7" s="76"/>
      <c r="CK7" s="76"/>
      <c r="CL7" s="76"/>
      <c r="CM7" s="76"/>
      <c r="CN7" s="76"/>
      <c r="CO7" s="76"/>
      <c r="CP7" s="41"/>
      <c r="CQ7" s="40"/>
      <c r="CR7" s="40"/>
      <c r="CS7" s="4"/>
      <c r="CT7" s="4"/>
      <c r="CU7" s="77">
        <v>2018</v>
      </c>
      <c r="CV7" s="77"/>
      <c r="CW7" s="77"/>
      <c r="CX7" s="77"/>
      <c r="CY7" s="77"/>
      <c r="CZ7" s="77"/>
      <c r="DA7" s="77"/>
      <c r="DB7" s="77"/>
      <c r="DC7" s="77"/>
      <c r="DD7" s="77"/>
      <c r="DE7" s="77"/>
      <c r="DF7" s="77"/>
      <c r="DG7" s="15"/>
      <c r="DH7" s="38">
        <v>1.1499999999999999</v>
      </c>
      <c r="DI7" s="28" t="s">
        <v>35</v>
      </c>
      <c r="DJ7" s="82">
        <v>2020</v>
      </c>
      <c r="DK7" s="82"/>
      <c r="DL7" s="82"/>
      <c r="DM7" s="82"/>
      <c r="DN7" s="82"/>
      <c r="DO7" s="82"/>
      <c r="DP7" s="82"/>
      <c r="DQ7" s="82"/>
      <c r="DR7" s="82"/>
      <c r="DS7" s="82"/>
      <c r="DT7" s="82"/>
      <c r="DU7" s="82"/>
      <c r="DW7" s="15"/>
      <c r="DX7" s="83" t="s">
        <v>52</v>
      </c>
      <c r="DY7" s="83"/>
      <c r="DZ7" s="15"/>
    </row>
    <row r="8" spans="1:131" ht="117" customHeight="1">
      <c r="B8" s="8" t="s">
        <v>7</v>
      </c>
      <c r="C8" s="8" t="s">
        <v>8</v>
      </c>
      <c r="D8" s="8" t="s">
        <v>9</v>
      </c>
      <c r="E8" s="8" t="s">
        <v>10</v>
      </c>
      <c r="F8" s="8" t="s">
        <v>11</v>
      </c>
      <c r="G8" s="8" t="s">
        <v>12</v>
      </c>
      <c r="H8" s="8" t="s">
        <v>13</v>
      </c>
      <c r="I8" s="8" t="s">
        <v>14</v>
      </c>
      <c r="J8" s="8" t="s">
        <v>15</v>
      </c>
      <c r="K8" s="8" t="s">
        <v>16</v>
      </c>
      <c r="L8" s="8" t="s">
        <v>17</v>
      </c>
      <c r="M8" s="8" t="s">
        <v>18</v>
      </c>
      <c r="N8" s="8" t="s">
        <v>19</v>
      </c>
      <c r="O8" s="8" t="s">
        <v>20</v>
      </c>
      <c r="P8" s="8" t="s">
        <v>21</v>
      </c>
      <c r="Q8" s="8" t="s">
        <v>22</v>
      </c>
      <c r="R8" s="8" t="s">
        <v>23</v>
      </c>
      <c r="S8" s="8" t="s">
        <v>17</v>
      </c>
      <c r="T8" s="8" t="s">
        <v>18</v>
      </c>
      <c r="U8" s="8" t="s">
        <v>19</v>
      </c>
      <c r="V8" s="8" t="s">
        <v>20</v>
      </c>
      <c r="W8" s="8" t="s">
        <v>21</v>
      </c>
      <c r="X8" s="9"/>
      <c r="Y8" s="8" t="s">
        <v>24</v>
      </c>
      <c r="Z8" s="8" t="s">
        <v>25</v>
      </c>
      <c r="AA8" s="8" t="s">
        <v>26</v>
      </c>
      <c r="AB8" s="29" t="s">
        <v>61</v>
      </c>
      <c r="AC8" s="8" t="s">
        <v>58</v>
      </c>
      <c r="AD8" s="9"/>
      <c r="AE8" s="56">
        <v>43831</v>
      </c>
      <c r="AF8" s="56">
        <f>EOMONTH(AE8,1)</f>
        <v>43890</v>
      </c>
      <c r="AG8" s="56">
        <f t="shared" ref="AG8:AP8" si="0">EOMONTH(AF8,1)</f>
        <v>43921</v>
      </c>
      <c r="AH8" s="56">
        <f t="shared" si="0"/>
        <v>43951</v>
      </c>
      <c r="AI8" s="56">
        <f t="shared" si="0"/>
        <v>43982</v>
      </c>
      <c r="AJ8" s="43">
        <f t="shared" si="0"/>
        <v>44012</v>
      </c>
      <c r="AK8" s="43">
        <f t="shared" si="0"/>
        <v>44043</v>
      </c>
      <c r="AL8" s="43">
        <f t="shared" si="0"/>
        <v>44074</v>
      </c>
      <c r="AM8" s="43">
        <f t="shared" si="0"/>
        <v>44104</v>
      </c>
      <c r="AN8" s="43">
        <f t="shared" si="0"/>
        <v>44135</v>
      </c>
      <c r="AO8" s="43">
        <f t="shared" si="0"/>
        <v>44165</v>
      </c>
      <c r="AP8" s="43">
        <f t="shared" si="0"/>
        <v>44196</v>
      </c>
      <c r="AQ8" s="9"/>
      <c r="AR8" s="56">
        <f>$DI$8</f>
        <v>43466</v>
      </c>
      <c r="AS8" s="56">
        <f t="shared" ref="AS8:BD8" si="1">AE8</f>
        <v>43831</v>
      </c>
      <c r="AT8" s="56">
        <f t="shared" si="1"/>
        <v>43890</v>
      </c>
      <c r="AU8" s="56">
        <f t="shared" si="1"/>
        <v>43921</v>
      </c>
      <c r="AV8" s="56">
        <f t="shared" si="1"/>
        <v>43951</v>
      </c>
      <c r="AW8" s="56">
        <f t="shared" si="1"/>
        <v>43982</v>
      </c>
      <c r="AX8" s="43">
        <f t="shared" si="1"/>
        <v>44012</v>
      </c>
      <c r="AY8" s="43">
        <f t="shared" si="1"/>
        <v>44043</v>
      </c>
      <c r="AZ8" s="43">
        <f t="shared" si="1"/>
        <v>44074</v>
      </c>
      <c r="BA8" s="43">
        <f t="shared" si="1"/>
        <v>44104</v>
      </c>
      <c r="BB8" s="43">
        <f t="shared" si="1"/>
        <v>44135</v>
      </c>
      <c r="BC8" s="43">
        <f t="shared" si="1"/>
        <v>44165</v>
      </c>
      <c r="BD8" s="43">
        <f t="shared" si="1"/>
        <v>44196</v>
      </c>
      <c r="BE8" s="43" t="s">
        <v>27</v>
      </c>
      <c r="BF8" s="42" t="s">
        <v>49</v>
      </c>
      <c r="BG8" s="9"/>
      <c r="BH8" s="63">
        <f t="shared" ref="BH8:BS8" si="2">AS8</f>
        <v>43831</v>
      </c>
      <c r="BI8" s="63">
        <f t="shared" si="2"/>
        <v>43890</v>
      </c>
      <c r="BJ8" s="63">
        <f t="shared" si="2"/>
        <v>43921</v>
      </c>
      <c r="BK8" s="63">
        <f t="shared" si="2"/>
        <v>43951</v>
      </c>
      <c r="BL8" s="63">
        <f t="shared" si="2"/>
        <v>43982</v>
      </c>
      <c r="BM8" s="52">
        <f t="shared" si="2"/>
        <v>44012</v>
      </c>
      <c r="BN8" s="52">
        <f t="shared" si="2"/>
        <v>44043</v>
      </c>
      <c r="BO8" s="52">
        <f t="shared" si="2"/>
        <v>44074</v>
      </c>
      <c r="BP8" s="52">
        <f t="shared" si="2"/>
        <v>44104</v>
      </c>
      <c r="BQ8" s="52">
        <f t="shared" si="2"/>
        <v>44135</v>
      </c>
      <c r="BR8" s="52">
        <f t="shared" si="2"/>
        <v>44165</v>
      </c>
      <c r="BS8" s="52">
        <f t="shared" si="2"/>
        <v>44196</v>
      </c>
      <c r="BT8" s="9"/>
      <c r="BU8" s="35" t="s">
        <v>28</v>
      </c>
      <c r="BV8" s="35" t="s">
        <v>29</v>
      </c>
      <c r="BW8" s="35" t="s">
        <v>30</v>
      </c>
      <c r="BX8" s="35" t="s">
        <v>45</v>
      </c>
      <c r="BY8" s="35" t="s">
        <v>56</v>
      </c>
      <c r="BZ8" s="35" t="s">
        <v>57</v>
      </c>
      <c r="CA8" s="8" t="s">
        <v>31</v>
      </c>
      <c r="CB8" s="9"/>
      <c r="CC8" s="43">
        <f>$DI$8</f>
        <v>43466</v>
      </c>
      <c r="CD8" s="56">
        <f t="shared" ref="CD8:CO8" si="3">BH8</f>
        <v>43831</v>
      </c>
      <c r="CE8" s="56">
        <f t="shared" si="3"/>
        <v>43890</v>
      </c>
      <c r="CF8" s="56">
        <f t="shared" si="3"/>
        <v>43921</v>
      </c>
      <c r="CG8" s="56">
        <f t="shared" si="3"/>
        <v>43951</v>
      </c>
      <c r="CH8" s="56">
        <f t="shared" si="3"/>
        <v>43982</v>
      </c>
      <c r="CI8" s="43">
        <f t="shared" si="3"/>
        <v>44012</v>
      </c>
      <c r="CJ8" s="43">
        <f t="shared" si="3"/>
        <v>44043</v>
      </c>
      <c r="CK8" s="43">
        <f t="shared" si="3"/>
        <v>44074</v>
      </c>
      <c r="CL8" s="43">
        <f t="shared" si="3"/>
        <v>44104</v>
      </c>
      <c r="CM8" s="43">
        <f t="shared" si="3"/>
        <v>44135</v>
      </c>
      <c r="CN8" s="43">
        <f t="shared" si="3"/>
        <v>44165</v>
      </c>
      <c r="CO8" s="43">
        <f t="shared" si="3"/>
        <v>44196</v>
      </c>
      <c r="CP8" s="43" t="s">
        <v>27</v>
      </c>
      <c r="CQ8" s="42" t="s">
        <v>49</v>
      </c>
      <c r="CR8" s="39" t="s">
        <v>48</v>
      </c>
      <c r="CS8" s="9"/>
      <c r="CT8" s="9"/>
      <c r="CU8" s="56">
        <f>CD8</f>
        <v>43831</v>
      </c>
      <c r="CV8" s="56">
        <f>EOMONTH(CU8,1)</f>
        <v>43890</v>
      </c>
      <c r="CW8" s="56">
        <f t="shared" ref="CW8:DF8" si="4">EOMONTH(CV8,1)</f>
        <v>43921</v>
      </c>
      <c r="CX8" s="56">
        <f t="shared" si="4"/>
        <v>43951</v>
      </c>
      <c r="CY8" s="56">
        <f t="shared" si="4"/>
        <v>43982</v>
      </c>
      <c r="CZ8" s="43">
        <f t="shared" si="4"/>
        <v>44012</v>
      </c>
      <c r="DA8" s="43">
        <f t="shared" si="4"/>
        <v>44043</v>
      </c>
      <c r="DB8" s="43">
        <f t="shared" si="4"/>
        <v>44074</v>
      </c>
      <c r="DC8" s="43">
        <f t="shared" si="4"/>
        <v>44104</v>
      </c>
      <c r="DD8" s="43">
        <f t="shared" si="4"/>
        <v>44135</v>
      </c>
      <c r="DE8" s="43">
        <f t="shared" si="4"/>
        <v>44165</v>
      </c>
      <c r="DF8" s="43">
        <f t="shared" si="4"/>
        <v>44196</v>
      </c>
      <c r="DG8" s="15"/>
      <c r="DH8" s="30" t="s">
        <v>40</v>
      </c>
      <c r="DI8" s="51">
        <v>43466</v>
      </c>
      <c r="DJ8" s="56">
        <f t="shared" ref="DJ8:DU8" si="5">CU8</f>
        <v>43831</v>
      </c>
      <c r="DK8" s="56">
        <f t="shared" si="5"/>
        <v>43890</v>
      </c>
      <c r="DL8" s="56">
        <f t="shared" si="5"/>
        <v>43921</v>
      </c>
      <c r="DM8" s="56">
        <f t="shared" si="5"/>
        <v>43951</v>
      </c>
      <c r="DN8" s="56">
        <f t="shared" si="5"/>
        <v>43982</v>
      </c>
      <c r="DO8" s="43">
        <f t="shared" si="5"/>
        <v>44012</v>
      </c>
      <c r="DP8" s="43">
        <f t="shared" si="5"/>
        <v>44043</v>
      </c>
      <c r="DQ8" s="43">
        <f t="shared" si="5"/>
        <v>44074</v>
      </c>
      <c r="DR8" s="43">
        <f t="shared" si="5"/>
        <v>44104</v>
      </c>
      <c r="DS8" s="43">
        <f t="shared" si="5"/>
        <v>44135</v>
      </c>
      <c r="DT8" s="43">
        <f t="shared" si="5"/>
        <v>44165</v>
      </c>
      <c r="DU8" s="43">
        <f t="shared" si="5"/>
        <v>44196</v>
      </c>
      <c r="DV8" s="42" t="s">
        <v>49</v>
      </c>
      <c r="DW8" s="15"/>
      <c r="DX8" s="29" t="s">
        <v>53</v>
      </c>
      <c r="DY8" s="29" t="s">
        <v>36</v>
      </c>
      <c r="DZ8" s="15"/>
      <c r="EA8" s="29" t="s">
        <v>39</v>
      </c>
    </row>
    <row r="9" spans="1:131" ht="3.95" customHeight="1">
      <c r="B9" s="10"/>
      <c r="C9" s="10"/>
      <c r="D9" s="10"/>
      <c r="E9" s="10"/>
      <c r="F9" s="10"/>
      <c r="G9" s="10"/>
      <c r="H9" s="10"/>
      <c r="I9" s="10"/>
      <c r="J9" s="10"/>
      <c r="K9" s="10"/>
      <c r="L9" s="10"/>
      <c r="M9" s="10"/>
      <c r="N9" s="10"/>
      <c r="O9" s="10"/>
      <c r="P9" s="10"/>
      <c r="Q9" s="10"/>
      <c r="R9" s="10"/>
      <c r="S9" s="10"/>
      <c r="T9" s="10"/>
      <c r="U9" s="10"/>
      <c r="V9" s="10"/>
      <c r="W9" s="10"/>
      <c r="X9" s="9"/>
      <c r="Y9" s="10"/>
      <c r="Z9" s="10"/>
      <c r="AA9" s="10"/>
      <c r="AB9" s="10"/>
      <c r="AC9" s="10"/>
      <c r="AD9" s="9"/>
      <c r="AE9" s="57"/>
      <c r="AF9" s="57"/>
      <c r="AG9" s="57"/>
      <c r="AH9" s="57"/>
      <c r="AI9" s="57"/>
      <c r="AJ9" s="10"/>
      <c r="AK9" s="10"/>
      <c r="AL9" s="10"/>
      <c r="AM9" s="10"/>
      <c r="AN9" s="10"/>
      <c r="AO9" s="10"/>
      <c r="AP9" s="10"/>
      <c r="AQ9" s="9"/>
      <c r="AR9" s="4"/>
      <c r="AS9" s="57"/>
      <c r="AT9" s="57"/>
      <c r="AU9" s="57"/>
      <c r="AV9" s="57"/>
      <c r="AW9" s="57"/>
      <c r="AX9" s="10"/>
      <c r="AY9" s="10"/>
      <c r="AZ9" s="10"/>
      <c r="BA9" s="10"/>
      <c r="BB9" s="10"/>
      <c r="BC9" s="10"/>
      <c r="BD9" s="10"/>
      <c r="BE9" s="10"/>
      <c r="BF9" s="10"/>
      <c r="BG9" s="9"/>
      <c r="BH9" s="57"/>
      <c r="BI9" s="57"/>
      <c r="BJ9" s="57"/>
      <c r="BK9" s="57"/>
      <c r="BL9" s="57"/>
      <c r="BM9" s="10"/>
      <c r="BN9" s="10"/>
      <c r="BO9" s="10"/>
      <c r="BP9" s="10"/>
      <c r="BQ9" s="10"/>
      <c r="BR9" s="10"/>
      <c r="BS9" s="10"/>
      <c r="BT9" s="9"/>
      <c r="BU9" s="10"/>
      <c r="BV9" s="10"/>
      <c r="BW9" s="10"/>
      <c r="BX9" s="10"/>
      <c r="BY9" s="10"/>
      <c r="BZ9" s="10"/>
      <c r="CA9" s="10"/>
      <c r="CB9" s="9"/>
      <c r="CD9" s="57"/>
      <c r="CE9" s="57"/>
      <c r="CF9" s="57"/>
      <c r="CG9" s="57"/>
      <c r="CH9" s="57"/>
      <c r="CI9" s="10"/>
      <c r="CJ9" s="10"/>
      <c r="CK9" s="10"/>
      <c r="CL9" s="10"/>
      <c r="CM9" s="10"/>
      <c r="CN9" s="10"/>
      <c r="CO9" s="10"/>
      <c r="CP9" s="10"/>
      <c r="CQ9" s="10"/>
      <c r="CR9" s="10"/>
      <c r="CS9" s="9"/>
      <c r="CT9" s="9"/>
      <c r="CU9" s="61"/>
      <c r="CV9" s="61"/>
      <c r="CW9" s="61"/>
      <c r="CX9" s="61"/>
      <c r="CY9" s="61"/>
      <c r="CZ9" s="32"/>
      <c r="DA9" s="32"/>
      <c r="DB9" s="32"/>
      <c r="DC9" s="32"/>
      <c r="DD9" s="32"/>
      <c r="DE9" s="32"/>
      <c r="DF9" s="32"/>
      <c r="DG9" s="15"/>
      <c r="DH9" s="38"/>
      <c r="DJ9" s="61"/>
      <c r="DK9" s="61"/>
      <c r="DL9" s="61"/>
      <c r="DM9" s="61"/>
      <c r="DN9" s="61"/>
      <c r="DO9" s="32"/>
      <c r="DP9" s="32"/>
      <c r="DQ9" s="32"/>
      <c r="DR9" s="32"/>
      <c r="DS9" s="32"/>
      <c r="DT9" s="32"/>
      <c r="DU9" s="32"/>
      <c r="DV9" s="32"/>
      <c r="DW9" s="15"/>
      <c r="DX9" s="10"/>
      <c r="DY9" s="10"/>
      <c r="DZ9" s="15"/>
    </row>
    <row r="10" spans="1:131" ht="15.75">
      <c r="B10" s="11"/>
      <c r="C10" s="12">
        <v>1</v>
      </c>
      <c r="D10" s="12">
        <f>IF(ISBLANK(C10),"",1)</f>
        <v>1</v>
      </c>
      <c r="E10" s="11"/>
      <c r="F10" s="11"/>
      <c r="G10" s="11"/>
      <c r="H10" s="11"/>
      <c r="I10" s="11"/>
      <c r="J10" s="11"/>
      <c r="K10" s="11"/>
      <c r="L10" s="11"/>
      <c r="M10" s="13"/>
      <c r="N10" s="14"/>
      <c r="O10" s="14"/>
      <c r="P10" s="14"/>
      <c r="Q10" s="11"/>
      <c r="R10" s="11"/>
      <c r="S10" s="11"/>
      <c r="T10" s="13"/>
      <c r="U10" s="14"/>
      <c r="V10" s="14"/>
      <c r="W10" s="14"/>
      <c r="X10" s="15"/>
      <c r="Y10" s="16"/>
      <c r="Z10" s="16"/>
      <c r="AA10" s="16"/>
      <c r="AB10" s="16"/>
      <c r="AC10" s="18"/>
      <c r="AD10" s="15"/>
      <c r="AE10" s="58"/>
      <c r="AF10" s="58"/>
      <c r="AG10" s="58"/>
      <c r="AH10" s="58"/>
      <c r="AI10" s="58"/>
      <c r="AJ10" s="18"/>
      <c r="AK10" s="18"/>
      <c r="AL10" s="18"/>
      <c r="AM10" s="18"/>
      <c r="AN10" s="18"/>
      <c r="AO10" s="18"/>
      <c r="AP10" s="18"/>
      <c r="AQ10" s="15"/>
      <c r="AR10" s="15" t="str">
        <f>IF(COUNTBLANK($AZ10)=1, "", 0)</f>
        <v/>
      </c>
      <c r="AS10" s="59"/>
      <c r="AT10" s="59"/>
      <c r="AU10" s="59"/>
      <c r="AV10" s="59"/>
      <c r="AW10" s="59"/>
      <c r="AX10" s="19"/>
      <c r="AY10" s="19"/>
      <c r="AZ10" s="19"/>
      <c r="BA10" s="19"/>
      <c r="BB10" s="19"/>
      <c r="BC10" s="19"/>
      <c r="BD10" s="19"/>
      <c r="BE10" s="20" t="str">
        <f t="shared" ref="BE10:BE29" si="6">IF(COUNTBLANK($AZ10)=1, "",SUM(AR10:BD10))</f>
        <v/>
      </c>
      <c r="BF10" s="20" t="str">
        <f t="shared" ref="BF10:BF29" si="7">IFERROR(XNPV($DY$5, AR10:BD10, AR$8:BD$8),"")</f>
        <v/>
      </c>
      <c r="BG10" s="15"/>
      <c r="BH10" s="64"/>
      <c r="BI10" s="64"/>
      <c r="BJ10" s="64"/>
      <c r="BK10" s="64"/>
      <c r="BL10" s="64"/>
      <c r="BM10" s="21"/>
      <c r="BN10" s="21"/>
      <c r="BO10" s="21"/>
      <c r="BP10" s="21"/>
      <c r="BQ10" s="21"/>
      <c r="BR10" s="21"/>
      <c r="BS10" s="21"/>
      <c r="BT10" s="15"/>
      <c r="BU10" s="21"/>
      <c r="BV10" s="21"/>
      <c r="BW10" s="21"/>
      <c r="BX10" s="21"/>
      <c r="BY10" s="21"/>
      <c r="BZ10" s="21"/>
      <c r="CA10" s="22" t="str">
        <f t="shared" ref="CA10:CA29" si="8">IF(COUNTBLANK($AZ10)=1, "",(BU10=BU$5)*BU$6+(BV10=BV$5)*BV$6+(BW10=BW$5)*BW$6+(BX10=BX$5)*BX$6+(BY10=BY$5)*BY$6+(BZ10=BZ$5)*BZ$6)</f>
        <v/>
      </c>
      <c r="CB10" s="15"/>
      <c r="CC10" s="26" t="str">
        <f>IF(COUNTBLANK($AZ10)=1, "",0)</f>
        <v/>
      </c>
      <c r="CD10" s="65" t="str">
        <f t="shared" ref="CD10:CD29" si="9">IF(COUNTBLANK($AZ10)=1, "",AS10*BH10)</f>
        <v/>
      </c>
      <c r="CE10" s="65" t="str">
        <f t="shared" ref="CE10:CE29" si="10">IF(COUNTBLANK($AZ10)=1, "",AT10*BI10)</f>
        <v/>
      </c>
      <c r="CF10" s="65" t="str">
        <f t="shared" ref="CF10:CF29" si="11">IF(COUNTBLANK($AZ10)=1, "",AU10*BJ10)</f>
        <v/>
      </c>
      <c r="CG10" s="65" t="str">
        <f t="shared" ref="CG10:CG29" si="12">IF(COUNTBLANK($AZ10)=1, "",AV10*BK10)</f>
        <v/>
      </c>
      <c r="CH10" s="65" t="str">
        <f t="shared" ref="CH10:CH29" si="13">IF(COUNTBLANK($AZ10)=1, "",AW10*BL10)</f>
        <v/>
      </c>
      <c r="CI10" s="66" t="str">
        <f t="shared" ref="CI10:CI29" si="14">IF(COUNTBLANK($AZ10)=1, "",AX10*BM10)</f>
        <v/>
      </c>
      <c r="CJ10" s="31" t="str">
        <f t="shared" ref="CJ10:CJ29" si="15">IF(COUNTBLANK($AZ10)=1, "",AY10*BN10)</f>
        <v/>
      </c>
      <c r="CK10" s="31" t="str">
        <f t="shared" ref="CK10:CK29" si="16">IF(COUNTBLANK($AZ10)=1, "",AZ10*BO10)</f>
        <v/>
      </c>
      <c r="CL10" s="31" t="str">
        <f t="shared" ref="CL10:CL29" si="17">IF(COUNTBLANK($AZ10)=1, "",BA10*BP10)</f>
        <v/>
      </c>
      <c r="CM10" s="31" t="str">
        <f t="shared" ref="CM10:CM29" si="18">IF(COUNTBLANK($AZ10)=1, "",BB10*BQ10)</f>
        <v/>
      </c>
      <c r="CN10" s="31" t="str">
        <f t="shared" ref="CN10:CN29" si="19">IF(COUNTBLANK($AZ10)=1, "",BC10*BR10)</f>
        <v/>
      </c>
      <c r="CO10" s="31" t="str">
        <f t="shared" ref="CO10:CO29" si="20">IF(COUNTBLANK($AZ10)=1, "",BD10*BS10)</f>
        <v/>
      </c>
      <c r="CP10" s="31" t="str">
        <f t="shared" ref="CP10:CP29" si="21">IF(COUNTBLANK($AZ10)=1, "",BE10*BT10)</f>
        <v/>
      </c>
      <c r="CQ10" s="31" t="str">
        <f t="shared" ref="CQ10:CQ29" si="22">IFERROR(XNPV($DY$5, CC10:CO10, CC$8:CO$8), "")</f>
        <v/>
      </c>
      <c r="CR10" s="31" t="str">
        <f t="shared" ref="CR10:CR29" si="23">IFERROR(CQ10*(1+CA10), "")</f>
        <v/>
      </c>
      <c r="CS10" s="9"/>
      <c r="CT10" s="9"/>
      <c r="CU10" s="65" t="str">
        <f>IFERROR(INDEX(CU$36:CU$39,(#REF!="System")* 4 + MATCH(AE10,#REF!, 0)),"")</f>
        <v/>
      </c>
      <c r="CV10" s="65" t="str">
        <f>IFERROR(INDEX(CV$36:CV$39,(#REF!="System")* 4 + MATCH(AF10,#REF!, 0)),"")</f>
        <v/>
      </c>
      <c r="CW10" s="65" t="str">
        <f>IFERROR(INDEX(CW$36:CW$39,(#REF!="System")* 4 + MATCH(AG10,#REF!, 0)),"")</f>
        <v/>
      </c>
      <c r="CX10" s="65" t="str">
        <f>IFERROR(INDEX(CX$36:CX$39,(#REF!="System")* 4 + MATCH(AH10,#REF!, 0)),"")</f>
        <v/>
      </c>
      <c r="CY10" s="65" t="str">
        <f>IFERROR(INDEX(CY$36:CY$39,(#REF!="System")* 4 + MATCH(AI10,#REF!, 0)),"")</f>
        <v/>
      </c>
      <c r="CZ10" s="31" t="str">
        <f>IFERROR(INDEX(CZ$36:CZ$39,(#REF!="System")* 4 + MATCH(AJ10,#REF!, 0)),"")</f>
        <v/>
      </c>
      <c r="DA10" s="31" t="str">
        <f>IFERROR(INDEX(DA$36:DA$39,(#REF!="System")* 4 + MATCH(AK10,#REF!, 0)),"")</f>
        <v/>
      </c>
      <c r="DB10" s="31" t="str">
        <f>IFERROR(INDEX(DB$36:DB$39,(#REF!="System")* 4 + MATCH(AL10,#REF!, 0)),"")</f>
        <v/>
      </c>
      <c r="DC10" s="31" t="str">
        <f>IFERROR(INDEX(DC$36:DC$39,(#REF!="System")* 4 + MATCH(AM10,#REF!, 0)),"")</f>
        <v/>
      </c>
      <c r="DD10" s="31" t="str">
        <f>IFERROR(INDEX(DD$36:DD$39,(#REF!="System")* 4 + MATCH(AN10,#REF!, 0)),"")</f>
        <v/>
      </c>
      <c r="DE10" s="31" t="str">
        <f>IFERROR(INDEX(DE$36:DE$39,(#REF!="System")* 4 + MATCH(AO10,#REF!, 0)),"")</f>
        <v/>
      </c>
      <c r="DF10" s="31" t="str">
        <f>IFERROR(INDEX(DF$36:DF$39,(#REF!="System")* 4 + MATCH(AP10,#REF!, 0)),"")</f>
        <v/>
      </c>
      <c r="DG10" s="15"/>
      <c r="DH10" s="38">
        <f>$DH$7</f>
        <v>1.1499999999999999</v>
      </c>
      <c r="DI10" s="49" t="str">
        <f>IF(COUNTBLANK($AZ10)=1, "",0)</f>
        <v/>
      </c>
      <c r="DJ10" s="62" t="str">
        <f t="shared" ref="DJ10:DJ29" si="24">IFERROR(CU10*AS10*$DH10,"")</f>
        <v/>
      </c>
      <c r="DK10" s="62" t="str">
        <f t="shared" ref="DK10:DK29" si="25">IFERROR(CV10*AT10*$DH10,"")</f>
        <v/>
      </c>
      <c r="DL10" s="62" t="str">
        <f t="shared" ref="DL10:DL29" si="26">IFERROR(CW10*AU10*$DH10,"")</f>
        <v/>
      </c>
      <c r="DM10" s="62" t="str">
        <f t="shared" ref="DM10:DM29" si="27">IFERROR(CX10*AV10*$DH10,"")</f>
        <v/>
      </c>
      <c r="DN10" s="62" t="str">
        <f t="shared" ref="DN10:DN29" si="28">IFERROR(CY10*AW10*$DH10,"")</f>
        <v/>
      </c>
      <c r="DO10" s="67" t="str">
        <f t="shared" ref="DO10:DO29" si="29">IFERROR(CZ10*AX10*$DH10,"")</f>
        <v/>
      </c>
      <c r="DP10" s="25" t="str">
        <f t="shared" ref="DP10:DP29" si="30">IFERROR(DA10*AY10*$DH10,"")</f>
        <v/>
      </c>
      <c r="DQ10" s="25" t="str">
        <f t="shared" ref="DQ10:DQ29" si="31">IFERROR(DB10*AZ10*$DH10,"")</f>
        <v/>
      </c>
      <c r="DR10" s="25" t="str">
        <f t="shared" ref="DR10:DR29" si="32">IFERROR(DC10*BA10*$DH10,"")</f>
        <v/>
      </c>
      <c r="DS10" s="25" t="str">
        <f t="shared" ref="DS10:DS29" si="33">IFERROR(DD10*BB10*$DH10,"")</f>
        <v/>
      </c>
      <c r="DT10" s="25" t="str">
        <f t="shared" ref="DT10:DT29" si="34">IFERROR(DE10*BC10*$DH10,"")</f>
        <v/>
      </c>
      <c r="DU10" s="25" t="str">
        <f t="shared" ref="DU10:DU29" si="35">IFERROR(DF10*BD10*$DH10,"")</f>
        <v/>
      </c>
      <c r="DV10" s="44" t="str">
        <f t="shared" ref="DV10:DV29" si="36">IFERROR(XNPV($DY$5, DI10:DU10, DI$8:DU$8),"")</f>
        <v/>
      </c>
      <c r="DW10" s="15"/>
      <c r="DX10" s="53" t="str">
        <f t="shared" ref="DX10:DX29" si="37">IFERROR( (DV10-CR10)/BF10*12, "")</f>
        <v/>
      </c>
      <c r="DY10" s="54" t="str">
        <f>IFERROR(RANK(DX10,$DX$10:$DX$29), "")</f>
        <v/>
      </c>
      <c r="DZ10" s="15"/>
      <c r="EA10" s="31" t="str">
        <f t="shared" ref="EA10:EA29" si="38">IFERROR(CP10/BE10*12, "")</f>
        <v/>
      </c>
    </row>
    <row r="11" spans="1:131" ht="15.75">
      <c r="B11" s="11"/>
      <c r="C11" s="18"/>
      <c r="D11" s="12">
        <f>IF(C11=C10,D10+1,1)</f>
        <v>1</v>
      </c>
      <c r="E11" s="11"/>
      <c r="F11" s="11"/>
      <c r="G11" s="11"/>
      <c r="H11" s="11"/>
      <c r="I11" s="11"/>
      <c r="J11" s="11"/>
      <c r="K11" s="11"/>
      <c r="L11" s="11"/>
      <c r="M11" s="13"/>
      <c r="N11" s="14"/>
      <c r="O11" s="14"/>
      <c r="P11" s="14"/>
      <c r="Q11" s="11"/>
      <c r="R11" s="11"/>
      <c r="S11" s="11"/>
      <c r="T11" s="13"/>
      <c r="U11" s="14"/>
      <c r="V11" s="14"/>
      <c r="W11" s="14"/>
      <c r="X11" s="15"/>
      <c r="Y11" s="16"/>
      <c r="Z11" s="16"/>
      <c r="AA11" s="16"/>
      <c r="AB11" s="16"/>
      <c r="AC11" s="18"/>
      <c r="AD11" s="15"/>
      <c r="AE11" s="58"/>
      <c r="AF11" s="58"/>
      <c r="AG11" s="58"/>
      <c r="AH11" s="58"/>
      <c r="AI11" s="58"/>
      <c r="AJ11" s="18"/>
      <c r="AK11" s="18"/>
      <c r="AL11" s="18"/>
      <c r="AM11" s="18"/>
      <c r="AN11" s="18"/>
      <c r="AO11" s="18"/>
      <c r="AP11" s="18"/>
      <c r="AQ11" s="15"/>
      <c r="AR11" s="15" t="str">
        <f t="shared" ref="AR11:AR29" si="39">IF(COUNTBLANK($AZ11)=1, "", 0)</f>
        <v/>
      </c>
      <c r="AS11" s="59"/>
      <c r="AT11" s="59"/>
      <c r="AU11" s="59"/>
      <c r="AV11" s="59"/>
      <c r="AW11" s="59"/>
      <c r="AX11" s="19"/>
      <c r="AY11" s="19"/>
      <c r="AZ11" s="19"/>
      <c r="BA11" s="19"/>
      <c r="BB11" s="19"/>
      <c r="BC11" s="19"/>
      <c r="BD11" s="19"/>
      <c r="BE11" s="20" t="str">
        <f t="shared" si="6"/>
        <v/>
      </c>
      <c r="BF11" s="20" t="str">
        <f t="shared" si="7"/>
        <v/>
      </c>
      <c r="BG11" s="15"/>
      <c r="BH11" s="64"/>
      <c r="BI11" s="64"/>
      <c r="BJ11" s="64"/>
      <c r="BK11" s="64"/>
      <c r="BL11" s="64"/>
      <c r="BM11" s="21"/>
      <c r="BN11" s="21"/>
      <c r="BO11" s="21"/>
      <c r="BP11" s="21"/>
      <c r="BQ11" s="21"/>
      <c r="BR11" s="21"/>
      <c r="BS11" s="21"/>
      <c r="BT11" s="15"/>
      <c r="BU11" s="21"/>
      <c r="BV11" s="21"/>
      <c r="BW11" s="21"/>
      <c r="BX11" s="21"/>
      <c r="BY11" s="21"/>
      <c r="BZ11" s="21"/>
      <c r="CA11" s="22" t="str">
        <f t="shared" si="8"/>
        <v/>
      </c>
      <c r="CB11" s="15"/>
      <c r="CC11" s="49" t="str">
        <f t="shared" ref="CC11:CC29" si="40">IF(COUNTBLANK($AZ11)=1, "",0)</f>
        <v/>
      </c>
      <c r="CD11" s="65" t="str">
        <f t="shared" si="9"/>
        <v/>
      </c>
      <c r="CE11" s="65" t="str">
        <f t="shared" si="10"/>
        <v/>
      </c>
      <c r="CF11" s="65" t="str">
        <f t="shared" si="11"/>
        <v/>
      </c>
      <c r="CG11" s="65" t="str">
        <f t="shared" si="12"/>
        <v/>
      </c>
      <c r="CH11" s="65" t="str">
        <f t="shared" si="13"/>
        <v/>
      </c>
      <c r="CI11" s="66" t="str">
        <f t="shared" si="14"/>
        <v/>
      </c>
      <c r="CJ11" s="31" t="str">
        <f t="shared" si="15"/>
        <v/>
      </c>
      <c r="CK11" s="31" t="str">
        <f t="shared" si="16"/>
        <v/>
      </c>
      <c r="CL11" s="31" t="str">
        <f t="shared" si="17"/>
        <v/>
      </c>
      <c r="CM11" s="31" t="str">
        <f t="shared" si="18"/>
        <v/>
      </c>
      <c r="CN11" s="31" t="str">
        <f t="shared" si="19"/>
        <v/>
      </c>
      <c r="CO11" s="31" t="str">
        <f t="shared" si="20"/>
        <v/>
      </c>
      <c r="CP11" s="31" t="str">
        <f t="shared" si="21"/>
        <v/>
      </c>
      <c r="CQ11" s="44" t="str">
        <f t="shared" si="22"/>
        <v/>
      </c>
      <c r="CR11" s="31" t="str">
        <f t="shared" si="23"/>
        <v/>
      </c>
      <c r="CS11" s="9"/>
      <c r="CT11" s="9"/>
      <c r="CU11" s="65" t="str">
        <f>IFERROR(INDEX(CU$36:CU$39,(#REF!="System")* 4 + MATCH(AE11,#REF!, 0)),"")</f>
        <v/>
      </c>
      <c r="CV11" s="65" t="str">
        <f>IFERROR(INDEX(CV$36:CV$39,(#REF!="System")* 4 + MATCH(AF11,#REF!, 0)),"")</f>
        <v/>
      </c>
      <c r="CW11" s="65" t="str">
        <f>IFERROR(INDEX(CW$36:CW$39,(#REF!="System")* 4 + MATCH(AG11,#REF!, 0)),"")</f>
        <v/>
      </c>
      <c r="CX11" s="65" t="str">
        <f>IFERROR(INDEX(CX$36:CX$39,(#REF!="System")* 4 + MATCH(AH11,#REF!, 0)),"")</f>
        <v/>
      </c>
      <c r="CY11" s="65" t="str">
        <f>IFERROR(INDEX(CY$36:CY$39,(#REF!="System")* 4 + MATCH(AI11,#REF!, 0)),"")</f>
        <v/>
      </c>
      <c r="CZ11" s="31" t="str">
        <f>IFERROR(INDEX(CZ$36:CZ$39,(#REF!="System")* 4 + MATCH(AJ11,#REF!, 0)),"")</f>
        <v/>
      </c>
      <c r="DA11" s="31" t="str">
        <f>IFERROR(INDEX(DA$36:DA$39,(#REF!="System")* 4 + MATCH(AK11,#REF!, 0)),"")</f>
        <v/>
      </c>
      <c r="DB11" s="31" t="str">
        <f>IFERROR(INDEX(DB$36:DB$39,(#REF!="System")* 4 + MATCH(AL11,#REF!, 0)),"")</f>
        <v/>
      </c>
      <c r="DC11" s="31" t="str">
        <f>IFERROR(INDEX(DC$36:DC$39,(#REF!="System")* 4 + MATCH(AM11,#REF!, 0)),"")</f>
        <v/>
      </c>
      <c r="DD11" s="31" t="str">
        <f>IFERROR(INDEX(DD$36:DD$39,(#REF!="System")* 4 + MATCH(AN11,#REF!, 0)),"")</f>
        <v/>
      </c>
      <c r="DE11" s="31" t="str">
        <f>IFERROR(INDEX(DE$36:DE$39,(#REF!="System")* 4 + MATCH(AO11,#REF!, 0)),"")</f>
        <v/>
      </c>
      <c r="DF11" s="31" t="str">
        <f>IFERROR(INDEX(DF$36:DF$39,(#REF!="System")* 4 + MATCH(AP11,#REF!, 0)),"")</f>
        <v/>
      </c>
      <c r="DG11" s="15"/>
      <c r="DH11" s="38">
        <f>$DH$7</f>
        <v>1.1499999999999999</v>
      </c>
      <c r="DI11" s="49" t="str">
        <f t="shared" ref="DI11:DI29" si="41">IF(COUNTBLANK($AZ11)=1, "",0)</f>
        <v/>
      </c>
      <c r="DJ11" s="62" t="str">
        <f t="shared" si="24"/>
        <v/>
      </c>
      <c r="DK11" s="62" t="str">
        <f t="shared" si="25"/>
        <v/>
      </c>
      <c r="DL11" s="62" t="str">
        <f t="shared" si="26"/>
        <v/>
      </c>
      <c r="DM11" s="62" t="str">
        <f t="shared" si="27"/>
        <v/>
      </c>
      <c r="DN11" s="62" t="str">
        <f t="shared" si="28"/>
        <v/>
      </c>
      <c r="DO11" s="67" t="str">
        <f t="shared" si="29"/>
        <v/>
      </c>
      <c r="DP11" s="25" t="str">
        <f t="shared" si="30"/>
        <v/>
      </c>
      <c r="DQ11" s="25" t="str">
        <f t="shared" si="31"/>
        <v/>
      </c>
      <c r="DR11" s="25" t="str">
        <f t="shared" si="32"/>
        <v/>
      </c>
      <c r="DS11" s="25" t="str">
        <f t="shared" si="33"/>
        <v/>
      </c>
      <c r="DT11" s="25" t="str">
        <f t="shared" si="34"/>
        <v/>
      </c>
      <c r="DU11" s="25" t="str">
        <f t="shared" si="35"/>
        <v/>
      </c>
      <c r="DV11" s="44" t="str">
        <f t="shared" si="36"/>
        <v/>
      </c>
      <c r="DW11" s="15"/>
      <c r="DX11" s="53" t="str">
        <f t="shared" si="37"/>
        <v/>
      </c>
      <c r="DY11" s="54" t="str">
        <f t="shared" ref="DY11:DY29" si="42">IFERROR(RANK(DX11,$DX$10:$DX$29), "")</f>
        <v/>
      </c>
      <c r="DZ11" s="15"/>
      <c r="EA11" s="31" t="str">
        <f t="shared" si="38"/>
        <v/>
      </c>
    </row>
    <row r="12" spans="1:131" ht="15.75">
      <c r="B12" s="11"/>
      <c r="C12" s="18"/>
      <c r="D12" s="12">
        <f t="shared" ref="D12:D28" si="43">IF(C12=C11,D11+1,1)</f>
        <v>2</v>
      </c>
      <c r="E12" s="11"/>
      <c r="F12" s="11"/>
      <c r="G12" s="11"/>
      <c r="H12" s="11"/>
      <c r="I12" s="11"/>
      <c r="J12" s="11"/>
      <c r="K12" s="11"/>
      <c r="L12" s="11"/>
      <c r="M12" s="13"/>
      <c r="N12" s="14"/>
      <c r="O12" s="14"/>
      <c r="P12" s="14"/>
      <c r="Q12" s="11"/>
      <c r="R12" s="11"/>
      <c r="S12" s="11"/>
      <c r="T12" s="13"/>
      <c r="U12" s="14"/>
      <c r="V12" s="14"/>
      <c r="W12" s="14"/>
      <c r="X12" s="15"/>
      <c r="Y12" s="16"/>
      <c r="Z12" s="16"/>
      <c r="AA12" s="16"/>
      <c r="AB12" s="16"/>
      <c r="AC12" s="18"/>
      <c r="AD12" s="15"/>
      <c r="AE12" s="58"/>
      <c r="AF12" s="58"/>
      <c r="AG12" s="58"/>
      <c r="AH12" s="58"/>
      <c r="AI12" s="58"/>
      <c r="AJ12" s="18"/>
      <c r="AK12" s="18"/>
      <c r="AL12" s="18"/>
      <c r="AM12" s="18"/>
      <c r="AN12" s="18"/>
      <c r="AO12" s="18"/>
      <c r="AP12" s="18"/>
      <c r="AQ12" s="15"/>
      <c r="AR12" s="15" t="str">
        <f t="shared" si="39"/>
        <v/>
      </c>
      <c r="AS12" s="59"/>
      <c r="AT12" s="59"/>
      <c r="AU12" s="59"/>
      <c r="AV12" s="59"/>
      <c r="AW12" s="59"/>
      <c r="AX12" s="19"/>
      <c r="AY12" s="19"/>
      <c r="AZ12" s="19"/>
      <c r="BA12" s="19"/>
      <c r="BB12" s="19"/>
      <c r="BC12" s="19"/>
      <c r="BD12" s="19"/>
      <c r="BE12" s="20" t="str">
        <f t="shared" si="6"/>
        <v/>
      </c>
      <c r="BF12" s="20" t="str">
        <f t="shared" si="7"/>
        <v/>
      </c>
      <c r="BG12" s="15"/>
      <c r="BH12" s="64"/>
      <c r="BI12" s="64"/>
      <c r="BJ12" s="64"/>
      <c r="BK12" s="64"/>
      <c r="BL12" s="64"/>
      <c r="BM12" s="21"/>
      <c r="BN12" s="21"/>
      <c r="BO12" s="21"/>
      <c r="BP12" s="21"/>
      <c r="BQ12" s="21"/>
      <c r="BR12" s="21"/>
      <c r="BS12" s="21"/>
      <c r="BT12" s="15"/>
      <c r="BU12" s="21"/>
      <c r="BV12" s="21"/>
      <c r="BW12" s="21"/>
      <c r="BX12" s="21"/>
      <c r="BY12" s="21"/>
      <c r="BZ12" s="21"/>
      <c r="CA12" s="22" t="str">
        <f t="shared" si="8"/>
        <v/>
      </c>
      <c r="CB12" s="15"/>
      <c r="CC12" s="49" t="str">
        <f t="shared" si="40"/>
        <v/>
      </c>
      <c r="CD12" s="65" t="str">
        <f t="shared" si="9"/>
        <v/>
      </c>
      <c r="CE12" s="65" t="str">
        <f t="shared" si="10"/>
        <v/>
      </c>
      <c r="CF12" s="65" t="str">
        <f t="shared" si="11"/>
        <v/>
      </c>
      <c r="CG12" s="65" t="str">
        <f t="shared" si="12"/>
        <v/>
      </c>
      <c r="CH12" s="65" t="str">
        <f t="shared" si="13"/>
        <v/>
      </c>
      <c r="CI12" s="66" t="str">
        <f t="shared" si="14"/>
        <v/>
      </c>
      <c r="CJ12" s="31" t="str">
        <f t="shared" si="15"/>
        <v/>
      </c>
      <c r="CK12" s="31" t="str">
        <f t="shared" si="16"/>
        <v/>
      </c>
      <c r="CL12" s="31" t="str">
        <f t="shared" si="17"/>
        <v/>
      </c>
      <c r="CM12" s="31" t="str">
        <f t="shared" si="18"/>
        <v/>
      </c>
      <c r="CN12" s="31" t="str">
        <f t="shared" si="19"/>
        <v/>
      </c>
      <c r="CO12" s="31" t="str">
        <f t="shared" si="20"/>
        <v/>
      </c>
      <c r="CP12" s="31" t="str">
        <f t="shared" si="21"/>
        <v/>
      </c>
      <c r="CQ12" s="44" t="str">
        <f t="shared" si="22"/>
        <v/>
      </c>
      <c r="CR12" s="31" t="str">
        <f t="shared" si="23"/>
        <v/>
      </c>
      <c r="CS12" s="9"/>
      <c r="CT12" s="9"/>
      <c r="CU12" s="65" t="str">
        <f>IFERROR(INDEX(CU$36:CU$39,(#REF!="System")* 4 + MATCH(AE12,#REF!, 0)),"")</f>
        <v/>
      </c>
      <c r="CV12" s="65" t="str">
        <f>IFERROR(INDEX(CV$36:CV$39,(#REF!="System")* 4 + MATCH(AF12,#REF!, 0)),"")</f>
        <v/>
      </c>
      <c r="CW12" s="65" t="str">
        <f>IFERROR(INDEX(CW$36:CW$39,(#REF!="System")* 4 + MATCH(AG12,#REF!, 0)),"")</f>
        <v/>
      </c>
      <c r="CX12" s="65" t="str">
        <f>IFERROR(INDEX(CX$36:CX$39,(#REF!="System")* 4 + MATCH(AH12,#REF!, 0)),"")</f>
        <v/>
      </c>
      <c r="CY12" s="65" t="str">
        <f>IFERROR(INDEX(CY$36:CY$39,(#REF!="System")* 4 + MATCH(AI12,#REF!, 0)),"")</f>
        <v/>
      </c>
      <c r="CZ12" s="31" t="str">
        <f>IFERROR(INDEX(CZ$36:CZ$39,(#REF!="System")* 4 + MATCH(AJ12,#REF!, 0)),"")</f>
        <v/>
      </c>
      <c r="DA12" s="31" t="str">
        <f>IFERROR(INDEX(DA$36:DA$39,(#REF!="System")* 4 + MATCH(AK12,#REF!, 0)),"")</f>
        <v/>
      </c>
      <c r="DB12" s="31" t="str">
        <f>IFERROR(INDEX(DB$36:DB$39,(#REF!="System")* 4 + MATCH(AL12,#REF!, 0)),"")</f>
        <v/>
      </c>
      <c r="DC12" s="31" t="str">
        <f>IFERROR(INDEX(DC$36:DC$39,(#REF!="System")* 4 + MATCH(AM12,#REF!, 0)),"")</f>
        <v/>
      </c>
      <c r="DD12" s="31" t="str">
        <f>IFERROR(INDEX(DD$36:DD$39,(#REF!="System")* 4 + MATCH(AN12,#REF!, 0)),"")</f>
        <v/>
      </c>
      <c r="DE12" s="31" t="str">
        <f>IFERROR(INDEX(DE$36:DE$39,(#REF!="System")* 4 + MATCH(AO12,#REF!, 0)),"")</f>
        <v/>
      </c>
      <c r="DF12" s="31" t="str">
        <f>IFERROR(INDEX(DF$36:DF$39,(#REF!="System")* 4 + MATCH(AP12,#REF!, 0)),"")</f>
        <v/>
      </c>
      <c r="DG12" s="15"/>
      <c r="DH12" s="38">
        <f>$DH$7</f>
        <v>1.1499999999999999</v>
      </c>
      <c r="DI12" s="49" t="str">
        <f t="shared" si="41"/>
        <v/>
      </c>
      <c r="DJ12" s="62" t="str">
        <f t="shared" si="24"/>
        <v/>
      </c>
      <c r="DK12" s="62" t="str">
        <f t="shared" si="25"/>
        <v/>
      </c>
      <c r="DL12" s="62" t="str">
        <f t="shared" si="26"/>
        <v/>
      </c>
      <c r="DM12" s="62" t="str">
        <f t="shared" si="27"/>
        <v/>
      </c>
      <c r="DN12" s="62" t="str">
        <f t="shared" si="28"/>
        <v/>
      </c>
      <c r="DO12" s="67" t="str">
        <f t="shared" si="29"/>
        <v/>
      </c>
      <c r="DP12" s="25" t="str">
        <f t="shared" si="30"/>
        <v/>
      </c>
      <c r="DQ12" s="25" t="str">
        <f t="shared" si="31"/>
        <v/>
      </c>
      <c r="DR12" s="25" t="str">
        <f t="shared" si="32"/>
        <v/>
      </c>
      <c r="DS12" s="25" t="str">
        <f t="shared" si="33"/>
        <v/>
      </c>
      <c r="DT12" s="25" t="str">
        <f t="shared" si="34"/>
        <v/>
      </c>
      <c r="DU12" s="25" t="str">
        <f t="shared" si="35"/>
        <v/>
      </c>
      <c r="DV12" s="44" t="str">
        <f t="shared" si="36"/>
        <v/>
      </c>
      <c r="DW12" s="15"/>
      <c r="DX12" s="53" t="str">
        <f t="shared" si="37"/>
        <v/>
      </c>
      <c r="DY12" s="54" t="str">
        <f t="shared" si="42"/>
        <v/>
      </c>
      <c r="DZ12" s="15"/>
      <c r="EA12" s="31" t="str">
        <f t="shared" si="38"/>
        <v/>
      </c>
    </row>
    <row r="13" spans="1:131" ht="15.75">
      <c r="B13" s="11"/>
      <c r="C13" s="18"/>
      <c r="D13" s="12">
        <f t="shared" si="43"/>
        <v>3</v>
      </c>
      <c r="E13" s="11"/>
      <c r="F13" s="11"/>
      <c r="G13" s="11"/>
      <c r="H13" s="11"/>
      <c r="I13" s="11"/>
      <c r="J13" s="11"/>
      <c r="K13" s="11"/>
      <c r="L13" s="11"/>
      <c r="M13" s="13"/>
      <c r="N13" s="14"/>
      <c r="O13" s="14"/>
      <c r="P13" s="14"/>
      <c r="Q13" s="11"/>
      <c r="R13" s="11"/>
      <c r="S13" s="11"/>
      <c r="T13" s="13"/>
      <c r="U13" s="14"/>
      <c r="V13" s="14"/>
      <c r="W13" s="14"/>
      <c r="X13" s="15"/>
      <c r="Y13" s="16"/>
      <c r="Z13" s="16"/>
      <c r="AA13" s="16"/>
      <c r="AB13" s="16"/>
      <c r="AC13" s="18"/>
      <c r="AD13" s="15"/>
      <c r="AE13" s="58"/>
      <c r="AF13" s="58"/>
      <c r="AG13" s="58"/>
      <c r="AH13" s="58"/>
      <c r="AI13" s="58"/>
      <c r="AJ13" s="18"/>
      <c r="AK13" s="18"/>
      <c r="AL13" s="18"/>
      <c r="AM13" s="18"/>
      <c r="AN13" s="18"/>
      <c r="AO13" s="18"/>
      <c r="AP13" s="18"/>
      <c r="AQ13" s="15"/>
      <c r="AR13" s="15" t="str">
        <f t="shared" si="39"/>
        <v/>
      </c>
      <c r="AS13" s="59"/>
      <c r="AT13" s="59"/>
      <c r="AU13" s="59"/>
      <c r="AV13" s="59"/>
      <c r="AW13" s="59"/>
      <c r="AX13" s="19"/>
      <c r="AY13" s="19"/>
      <c r="AZ13" s="19"/>
      <c r="BA13" s="19"/>
      <c r="BB13" s="19"/>
      <c r="BC13" s="19"/>
      <c r="BD13" s="19"/>
      <c r="BE13" s="20" t="str">
        <f t="shared" si="6"/>
        <v/>
      </c>
      <c r="BF13" s="20" t="str">
        <f t="shared" si="7"/>
        <v/>
      </c>
      <c r="BG13" s="15"/>
      <c r="BH13" s="64"/>
      <c r="BI13" s="64"/>
      <c r="BJ13" s="64"/>
      <c r="BK13" s="64"/>
      <c r="BL13" s="64"/>
      <c r="BM13" s="21"/>
      <c r="BN13" s="21"/>
      <c r="BO13" s="21"/>
      <c r="BP13" s="21"/>
      <c r="BQ13" s="21"/>
      <c r="BR13" s="21"/>
      <c r="BS13" s="21"/>
      <c r="BT13" s="15"/>
      <c r="BU13" s="21"/>
      <c r="BV13" s="21"/>
      <c r="BW13" s="21"/>
      <c r="BX13" s="21"/>
      <c r="BY13" s="21"/>
      <c r="BZ13" s="21"/>
      <c r="CA13" s="22" t="str">
        <f t="shared" si="8"/>
        <v/>
      </c>
      <c r="CB13" s="15"/>
      <c r="CC13" s="49" t="str">
        <f t="shared" si="40"/>
        <v/>
      </c>
      <c r="CD13" s="65" t="str">
        <f t="shared" si="9"/>
        <v/>
      </c>
      <c r="CE13" s="65" t="str">
        <f t="shared" si="10"/>
        <v/>
      </c>
      <c r="CF13" s="65" t="str">
        <f t="shared" si="11"/>
        <v/>
      </c>
      <c r="CG13" s="65" t="str">
        <f t="shared" si="12"/>
        <v/>
      </c>
      <c r="CH13" s="65" t="str">
        <f t="shared" si="13"/>
        <v/>
      </c>
      <c r="CI13" s="66" t="str">
        <f t="shared" si="14"/>
        <v/>
      </c>
      <c r="CJ13" s="31" t="str">
        <f t="shared" si="15"/>
        <v/>
      </c>
      <c r="CK13" s="31" t="str">
        <f t="shared" si="16"/>
        <v/>
      </c>
      <c r="CL13" s="31" t="str">
        <f t="shared" si="17"/>
        <v/>
      </c>
      <c r="CM13" s="31" t="str">
        <f t="shared" si="18"/>
        <v/>
      </c>
      <c r="CN13" s="31" t="str">
        <f t="shared" si="19"/>
        <v/>
      </c>
      <c r="CO13" s="31" t="str">
        <f t="shared" si="20"/>
        <v/>
      </c>
      <c r="CP13" s="31" t="str">
        <f t="shared" si="21"/>
        <v/>
      </c>
      <c r="CQ13" s="44" t="str">
        <f t="shared" si="22"/>
        <v/>
      </c>
      <c r="CR13" s="31" t="str">
        <f t="shared" si="23"/>
        <v/>
      </c>
      <c r="CS13" s="9"/>
      <c r="CT13" s="9"/>
      <c r="CU13" s="65" t="str">
        <f>IFERROR(INDEX(CU$36:CU$39,(#REF!="System")* 4 + MATCH(AE13,#REF!, 0)),"")</f>
        <v/>
      </c>
      <c r="CV13" s="65" t="str">
        <f>IFERROR(INDEX(CV$36:CV$39,(#REF!="System")* 4 + MATCH(AF13,#REF!, 0)),"")</f>
        <v/>
      </c>
      <c r="CW13" s="65" t="str">
        <f>IFERROR(INDEX(CW$36:CW$39,(#REF!="System")* 4 + MATCH(AG13,#REF!, 0)),"")</f>
        <v/>
      </c>
      <c r="CX13" s="65" t="str">
        <f>IFERROR(INDEX(CX$36:CX$39,(#REF!="System")* 4 + MATCH(AH13,#REF!, 0)),"")</f>
        <v/>
      </c>
      <c r="CY13" s="65" t="str">
        <f>IFERROR(INDEX(CY$36:CY$39,(#REF!="System")* 4 + MATCH(AI13,#REF!, 0)),"")</f>
        <v/>
      </c>
      <c r="CZ13" s="31" t="str">
        <f>IFERROR(INDEX(CZ$36:CZ$39,(#REF!="System")* 4 + MATCH(AJ13,#REF!, 0)),"")</f>
        <v/>
      </c>
      <c r="DA13" s="31" t="str">
        <f>IFERROR(INDEX(DA$36:DA$39,(#REF!="System")* 4 + MATCH(AK13,#REF!, 0)),"")</f>
        <v/>
      </c>
      <c r="DB13" s="31" t="str">
        <f>IFERROR(INDEX(DB$36:DB$39,(#REF!="System")* 4 + MATCH(AL13,#REF!, 0)),"")</f>
        <v/>
      </c>
      <c r="DC13" s="31" t="str">
        <f>IFERROR(INDEX(DC$36:DC$39,(#REF!="System")* 4 + MATCH(AM13,#REF!, 0)),"")</f>
        <v/>
      </c>
      <c r="DD13" s="31" t="str">
        <f>IFERROR(INDEX(DD$36:DD$39,(#REF!="System")* 4 + MATCH(AN13,#REF!, 0)),"")</f>
        <v/>
      </c>
      <c r="DE13" s="31" t="str">
        <f>IFERROR(INDEX(DE$36:DE$39,(#REF!="System")* 4 + MATCH(AO13,#REF!, 0)),"")</f>
        <v/>
      </c>
      <c r="DF13" s="31" t="str">
        <f>IFERROR(INDEX(DF$36:DF$39,(#REF!="System")* 4 + MATCH(AP13,#REF!, 0)),"")</f>
        <v/>
      </c>
      <c r="DG13" s="15"/>
      <c r="DH13" s="38">
        <f>$DH$7</f>
        <v>1.1499999999999999</v>
      </c>
      <c r="DI13" s="49" t="str">
        <f t="shared" si="41"/>
        <v/>
      </c>
      <c r="DJ13" s="62" t="str">
        <f t="shared" si="24"/>
        <v/>
      </c>
      <c r="DK13" s="62" t="str">
        <f t="shared" si="25"/>
        <v/>
      </c>
      <c r="DL13" s="62" t="str">
        <f t="shared" si="26"/>
        <v/>
      </c>
      <c r="DM13" s="62" t="str">
        <f t="shared" si="27"/>
        <v/>
      </c>
      <c r="DN13" s="62" t="str">
        <f t="shared" si="28"/>
        <v/>
      </c>
      <c r="DO13" s="67" t="str">
        <f t="shared" si="29"/>
        <v/>
      </c>
      <c r="DP13" s="25" t="str">
        <f t="shared" si="30"/>
        <v/>
      </c>
      <c r="DQ13" s="25" t="str">
        <f t="shared" si="31"/>
        <v/>
      </c>
      <c r="DR13" s="25" t="str">
        <f t="shared" si="32"/>
        <v/>
      </c>
      <c r="DS13" s="25" t="str">
        <f t="shared" si="33"/>
        <v/>
      </c>
      <c r="DT13" s="25" t="str">
        <f t="shared" si="34"/>
        <v/>
      </c>
      <c r="DU13" s="25" t="str">
        <f t="shared" si="35"/>
        <v/>
      </c>
      <c r="DV13" s="44" t="str">
        <f t="shared" si="36"/>
        <v/>
      </c>
      <c r="DW13" s="15"/>
      <c r="DX13" s="53" t="str">
        <f t="shared" si="37"/>
        <v/>
      </c>
      <c r="DY13" s="54" t="str">
        <f t="shared" si="42"/>
        <v/>
      </c>
      <c r="DZ13" s="15"/>
      <c r="EA13" s="31" t="str">
        <f t="shared" si="38"/>
        <v/>
      </c>
    </row>
    <row r="14" spans="1:131" ht="15.75">
      <c r="B14" s="11"/>
      <c r="C14" s="18"/>
      <c r="D14" s="12">
        <f>IF(C14=C13,D13+1,1)</f>
        <v>4</v>
      </c>
      <c r="E14" s="11"/>
      <c r="F14" s="11"/>
      <c r="G14" s="11"/>
      <c r="H14" s="11"/>
      <c r="I14" s="11"/>
      <c r="J14" s="11"/>
      <c r="K14" s="11"/>
      <c r="L14" s="11"/>
      <c r="M14" s="13"/>
      <c r="N14" s="14"/>
      <c r="O14" s="14"/>
      <c r="P14" s="14"/>
      <c r="Q14" s="11"/>
      <c r="R14" s="11"/>
      <c r="S14" s="11"/>
      <c r="T14" s="13"/>
      <c r="U14" s="14"/>
      <c r="V14" s="14"/>
      <c r="W14" s="14"/>
      <c r="X14" s="15"/>
      <c r="Y14" s="16"/>
      <c r="Z14" s="16"/>
      <c r="AA14" s="16"/>
      <c r="AB14" s="16"/>
      <c r="AC14" s="18"/>
      <c r="AD14" s="15"/>
      <c r="AE14" s="58"/>
      <c r="AF14" s="58"/>
      <c r="AG14" s="58"/>
      <c r="AH14" s="58"/>
      <c r="AI14" s="58"/>
      <c r="AJ14" s="18"/>
      <c r="AK14" s="18"/>
      <c r="AL14" s="18"/>
      <c r="AM14" s="18"/>
      <c r="AN14" s="18"/>
      <c r="AO14" s="18"/>
      <c r="AP14" s="18"/>
      <c r="AQ14" s="15"/>
      <c r="AR14" s="15" t="str">
        <f t="shared" si="39"/>
        <v/>
      </c>
      <c r="AS14" s="59"/>
      <c r="AT14" s="59"/>
      <c r="AU14" s="59"/>
      <c r="AV14" s="59"/>
      <c r="AW14" s="59"/>
      <c r="AX14" s="19"/>
      <c r="AY14" s="19"/>
      <c r="AZ14" s="19"/>
      <c r="BA14" s="19"/>
      <c r="BB14" s="19"/>
      <c r="BC14" s="19"/>
      <c r="BD14" s="19"/>
      <c r="BE14" s="20" t="str">
        <f t="shared" si="6"/>
        <v/>
      </c>
      <c r="BF14" s="20" t="str">
        <f t="shared" si="7"/>
        <v/>
      </c>
      <c r="BG14" s="15"/>
      <c r="BH14" s="64"/>
      <c r="BI14" s="64"/>
      <c r="BJ14" s="64"/>
      <c r="BK14" s="64"/>
      <c r="BL14" s="64"/>
      <c r="BM14" s="21"/>
      <c r="BN14" s="21"/>
      <c r="BO14" s="21"/>
      <c r="BP14" s="21"/>
      <c r="BQ14" s="21"/>
      <c r="BR14" s="21"/>
      <c r="BS14" s="21"/>
      <c r="BT14" s="15"/>
      <c r="BU14" s="21"/>
      <c r="BV14" s="21"/>
      <c r="BW14" s="21"/>
      <c r="BX14" s="21"/>
      <c r="BY14" s="21"/>
      <c r="BZ14" s="21"/>
      <c r="CA14" s="22" t="str">
        <f t="shared" si="8"/>
        <v/>
      </c>
      <c r="CB14" s="15"/>
      <c r="CC14" s="49" t="str">
        <f t="shared" si="40"/>
        <v/>
      </c>
      <c r="CD14" s="65" t="str">
        <f t="shared" si="9"/>
        <v/>
      </c>
      <c r="CE14" s="65" t="str">
        <f t="shared" si="10"/>
        <v/>
      </c>
      <c r="CF14" s="65" t="str">
        <f t="shared" si="11"/>
        <v/>
      </c>
      <c r="CG14" s="65" t="str">
        <f t="shared" si="12"/>
        <v/>
      </c>
      <c r="CH14" s="65" t="str">
        <f t="shared" si="13"/>
        <v/>
      </c>
      <c r="CI14" s="66" t="str">
        <f t="shared" si="14"/>
        <v/>
      </c>
      <c r="CJ14" s="31" t="str">
        <f t="shared" si="15"/>
        <v/>
      </c>
      <c r="CK14" s="31" t="str">
        <f t="shared" si="16"/>
        <v/>
      </c>
      <c r="CL14" s="31" t="str">
        <f t="shared" si="17"/>
        <v/>
      </c>
      <c r="CM14" s="31" t="str">
        <f t="shared" si="18"/>
        <v/>
      </c>
      <c r="CN14" s="31" t="str">
        <f t="shared" si="19"/>
        <v/>
      </c>
      <c r="CO14" s="31" t="str">
        <f t="shared" si="20"/>
        <v/>
      </c>
      <c r="CP14" s="31" t="str">
        <f t="shared" si="21"/>
        <v/>
      </c>
      <c r="CQ14" s="44" t="str">
        <f t="shared" si="22"/>
        <v/>
      </c>
      <c r="CR14" s="31" t="str">
        <f t="shared" si="23"/>
        <v/>
      </c>
      <c r="CS14" s="9"/>
      <c r="CT14" s="9"/>
      <c r="CU14" s="65" t="str">
        <f>IFERROR(INDEX(CU$36:CU$39,(#REF!="System")* 4 + MATCH(AE14,#REF!, 0)),"")</f>
        <v/>
      </c>
      <c r="CV14" s="65" t="str">
        <f>IFERROR(INDEX(CV$36:CV$39,(#REF!="System")* 4 + MATCH(AF14,#REF!, 0)),"")</f>
        <v/>
      </c>
      <c r="CW14" s="65" t="str">
        <f>IFERROR(INDEX(CW$36:CW$39,(#REF!="System")* 4 + MATCH(AG14,#REF!, 0)),"")</f>
        <v/>
      </c>
      <c r="CX14" s="65" t="str">
        <f>IFERROR(INDEX(CX$36:CX$39,(#REF!="System")* 4 + MATCH(AH14,#REF!, 0)),"")</f>
        <v/>
      </c>
      <c r="CY14" s="65" t="str">
        <f>IFERROR(INDEX(CY$36:CY$39,(#REF!="System")* 4 + MATCH(AI14,#REF!, 0)),"")</f>
        <v/>
      </c>
      <c r="CZ14" s="31" t="str">
        <f>IFERROR(INDEX(CZ$36:CZ$39,(#REF!="System")* 4 + MATCH(AJ14,#REF!, 0)),"")</f>
        <v/>
      </c>
      <c r="DA14" s="31" t="str">
        <f>IFERROR(INDEX(DA$36:DA$39,(#REF!="System")* 4 + MATCH(AK14,#REF!, 0)),"")</f>
        <v/>
      </c>
      <c r="DB14" s="31" t="str">
        <f>IFERROR(INDEX(DB$36:DB$39,(#REF!="System")* 4 + MATCH(AL14,#REF!, 0)),"")</f>
        <v/>
      </c>
      <c r="DC14" s="31" t="str">
        <f>IFERROR(INDEX(DC$36:DC$39,(#REF!="System")* 4 + MATCH(AM14,#REF!, 0)),"")</f>
        <v/>
      </c>
      <c r="DD14" s="31" t="str">
        <f>IFERROR(INDEX(DD$36:DD$39,(#REF!="System")* 4 + MATCH(AN14,#REF!, 0)),"")</f>
        <v/>
      </c>
      <c r="DE14" s="31" t="str">
        <f>IFERROR(INDEX(DE$36:DE$39,(#REF!="System")* 4 + MATCH(AO14,#REF!, 0)),"")</f>
        <v/>
      </c>
      <c r="DF14" s="31" t="str">
        <f>IFERROR(INDEX(DF$36:DF$39,(#REF!="System")* 4 + MATCH(AP14,#REF!, 0)),"")</f>
        <v/>
      </c>
      <c r="DG14" s="15"/>
      <c r="DH14" s="38">
        <f>$DH$7</f>
        <v>1.1499999999999999</v>
      </c>
      <c r="DI14" s="49" t="str">
        <f t="shared" si="41"/>
        <v/>
      </c>
      <c r="DJ14" s="62" t="str">
        <f t="shared" si="24"/>
        <v/>
      </c>
      <c r="DK14" s="62" t="str">
        <f t="shared" si="25"/>
        <v/>
      </c>
      <c r="DL14" s="62" t="str">
        <f t="shared" si="26"/>
        <v/>
      </c>
      <c r="DM14" s="62" t="str">
        <f t="shared" si="27"/>
        <v/>
      </c>
      <c r="DN14" s="62" t="str">
        <f t="shared" si="28"/>
        <v/>
      </c>
      <c r="DO14" s="67" t="str">
        <f t="shared" si="29"/>
        <v/>
      </c>
      <c r="DP14" s="25" t="str">
        <f t="shared" si="30"/>
        <v/>
      </c>
      <c r="DQ14" s="25" t="str">
        <f t="shared" si="31"/>
        <v/>
      </c>
      <c r="DR14" s="25" t="str">
        <f t="shared" si="32"/>
        <v/>
      </c>
      <c r="DS14" s="25" t="str">
        <f t="shared" si="33"/>
        <v/>
      </c>
      <c r="DT14" s="25" t="str">
        <f t="shared" si="34"/>
        <v/>
      </c>
      <c r="DU14" s="25" t="str">
        <f t="shared" si="35"/>
        <v/>
      </c>
      <c r="DV14" s="44" t="str">
        <f t="shared" si="36"/>
        <v/>
      </c>
      <c r="DW14" s="15"/>
      <c r="DX14" s="53" t="str">
        <f t="shared" si="37"/>
        <v/>
      </c>
      <c r="DY14" s="54" t="str">
        <f t="shared" si="42"/>
        <v/>
      </c>
      <c r="DZ14" s="15"/>
      <c r="EA14" s="31" t="str">
        <f t="shared" si="38"/>
        <v/>
      </c>
    </row>
    <row r="15" spans="1:131" ht="15.75">
      <c r="B15" s="11"/>
      <c r="C15" s="18"/>
      <c r="D15" s="12">
        <f t="shared" si="43"/>
        <v>5</v>
      </c>
      <c r="E15" s="11"/>
      <c r="F15" s="11"/>
      <c r="G15" s="11"/>
      <c r="H15" s="11"/>
      <c r="I15" s="11"/>
      <c r="J15" s="11"/>
      <c r="K15" s="11"/>
      <c r="L15" s="11"/>
      <c r="M15" s="13"/>
      <c r="N15" s="14"/>
      <c r="O15" s="14"/>
      <c r="P15" s="14"/>
      <c r="Q15" s="11"/>
      <c r="R15" s="11"/>
      <c r="S15" s="11"/>
      <c r="T15" s="13"/>
      <c r="U15" s="14"/>
      <c r="V15" s="14"/>
      <c r="W15" s="14"/>
      <c r="X15" s="15"/>
      <c r="Y15" s="16"/>
      <c r="Z15" s="16"/>
      <c r="AA15" s="16"/>
      <c r="AB15" s="16"/>
      <c r="AC15" s="17"/>
      <c r="AD15" s="15"/>
      <c r="AE15" s="58"/>
      <c r="AF15" s="58"/>
      <c r="AG15" s="58"/>
      <c r="AH15" s="58"/>
      <c r="AI15" s="58"/>
      <c r="AJ15" s="18"/>
      <c r="AK15" s="18"/>
      <c r="AL15" s="18"/>
      <c r="AM15" s="18"/>
      <c r="AN15" s="18"/>
      <c r="AO15" s="18"/>
      <c r="AP15" s="18"/>
      <c r="AQ15" s="15"/>
      <c r="AR15" s="15" t="str">
        <f t="shared" si="39"/>
        <v/>
      </c>
      <c r="AS15" s="59"/>
      <c r="AT15" s="59"/>
      <c r="AU15" s="59"/>
      <c r="AV15" s="59"/>
      <c r="AW15" s="59"/>
      <c r="AX15" s="19"/>
      <c r="AY15" s="19"/>
      <c r="AZ15" s="19"/>
      <c r="BA15" s="19"/>
      <c r="BB15" s="19"/>
      <c r="BC15" s="19"/>
      <c r="BD15" s="19"/>
      <c r="BE15" s="20" t="str">
        <f t="shared" si="6"/>
        <v/>
      </c>
      <c r="BF15" s="20" t="str">
        <f t="shared" si="7"/>
        <v/>
      </c>
      <c r="BG15" s="15"/>
      <c r="BH15" s="64"/>
      <c r="BI15" s="64"/>
      <c r="BJ15" s="64"/>
      <c r="BK15" s="64"/>
      <c r="BL15" s="64"/>
      <c r="BM15" s="21"/>
      <c r="BN15" s="21"/>
      <c r="BO15" s="21"/>
      <c r="BP15" s="21"/>
      <c r="BQ15" s="21"/>
      <c r="BR15" s="21"/>
      <c r="BS15" s="21"/>
      <c r="BT15" s="15"/>
      <c r="BU15" s="21"/>
      <c r="BV15" s="21"/>
      <c r="BW15" s="21"/>
      <c r="BX15" s="21"/>
      <c r="BY15" s="21"/>
      <c r="BZ15" s="21"/>
      <c r="CA15" s="22" t="str">
        <f t="shared" si="8"/>
        <v/>
      </c>
      <c r="CB15" s="15"/>
      <c r="CC15" s="49" t="str">
        <f t="shared" si="40"/>
        <v/>
      </c>
      <c r="CD15" s="65" t="str">
        <f t="shared" si="9"/>
        <v/>
      </c>
      <c r="CE15" s="65" t="str">
        <f>IF(COUNTBLANK($AZ15)=1, "",AT15*BI15)</f>
        <v/>
      </c>
      <c r="CF15" s="65" t="str">
        <f t="shared" si="11"/>
        <v/>
      </c>
      <c r="CG15" s="65" t="str">
        <f t="shared" si="12"/>
        <v/>
      </c>
      <c r="CH15" s="65" t="str">
        <f t="shared" si="13"/>
        <v/>
      </c>
      <c r="CI15" s="66" t="str">
        <f t="shared" si="14"/>
        <v/>
      </c>
      <c r="CJ15" s="31" t="str">
        <f t="shared" si="15"/>
        <v/>
      </c>
      <c r="CK15" s="31" t="str">
        <f t="shared" si="16"/>
        <v/>
      </c>
      <c r="CL15" s="31" t="str">
        <f t="shared" si="17"/>
        <v/>
      </c>
      <c r="CM15" s="31" t="str">
        <f t="shared" si="18"/>
        <v/>
      </c>
      <c r="CN15" s="31" t="str">
        <f t="shared" si="19"/>
        <v/>
      </c>
      <c r="CO15" s="31" t="str">
        <f t="shared" si="20"/>
        <v/>
      </c>
      <c r="CP15" s="31" t="str">
        <f t="shared" si="21"/>
        <v/>
      </c>
      <c r="CQ15" s="44" t="str">
        <f t="shared" si="22"/>
        <v/>
      </c>
      <c r="CR15" s="31" t="str">
        <f t="shared" si="23"/>
        <v/>
      </c>
      <c r="CS15" s="9"/>
      <c r="CT15" s="9"/>
      <c r="CU15" s="65" t="str">
        <f>IFERROR(INDEX(CU$36:CU$39,(#REF!="System")* 4 + MATCH(AE15,#REF!, 0)),"")</f>
        <v/>
      </c>
      <c r="CV15" s="65" t="str">
        <f>IFERROR(INDEX(CV$36:CV$39,(#REF!="System")* 4 + MATCH(AF15,#REF!, 0)),"")</f>
        <v/>
      </c>
      <c r="CW15" s="65" t="str">
        <f>IFERROR(INDEX(CW$36:CW$39,(#REF!="System")* 4 + MATCH(AG15,#REF!, 0)),"")</f>
        <v/>
      </c>
      <c r="CX15" s="65" t="str">
        <f>IFERROR(INDEX(CX$36:CX$39,(#REF!="System")* 4 + MATCH(AH15,#REF!, 0)),"")</f>
        <v/>
      </c>
      <c r="CY15" s="65" t="str">
        <f>IFERROR(INDEX(CY$36:CY$39,(#REF!="System")* 4 + MATCH(AI15,#REF!, 0)),"")</f>
        <v/>
      </c>
      <c r="CZ15" s="31" t="str">
        <f>IFERROR(INDEX(CZ$36:CZ$39,(#REF!="System")* 4 + MATCH(AJ15,#REF!, 0)),"")</f>
        <v/>
      </c>
      <c r="DA15" s="31" t="str">
        <f>IFERROR(INDEX(DA$36:DA$39,(#REF!="System")* 4 + MATCH(AK15,#REF!, 0)),"")</f>
        <v/>
      </c>
      <c r="DB15" s="31" t="str">
        <f>IFERROR(INDEX(DB$36:DB$39,(#REF!="System")* 4 + MATCH(AL15,#REF!, 0)),"")</f>
        <v/>
      </c>
      <c r="DC15" s="31" t="str">
        <f>IFERROR(INDEX(DC$36:DC$39,(#REF!="System")* 4 + MATCH(AM15,#REF!, 0)),"")</f>
        <v/>
      </c>
      <c r="DD15" s="31" t="str">
        <f>IFERROR(INDEX(DD$36:DD$39,(#REF!="System")* 4 + MATCH(AN15,#REF!, 0)),"")</f>
        <v/>
      </c>
      <c r="DE15" s="31" t="str">
        <f>IFERROR(INDEX(DE$36:DE$39,(#REF!="System")* 4 + MATCH(AO15,#REF!, 0)),"")</f>
        <v/>
      </c>
      <c r="DF15" s="31" t="str">
        <f>IFERROR(INDEX(DF$36:DF$39,(#REF!="System")* 4 + MATCH(AP15,#REF!, 0)),"")</f>
        <v/>
      </c>
      <c r="DG15" s="15"/>
      <c r="DH15" s="49">
        <f t="shared" ref="DH15:DH29" si="44">$DH$7</f>
        <v>1.1499999999999999</v>
      </c>
      <c r="DI15" s="49" t="str">
        <f t="shared" si="41"/>
        <v/>
      </c>
      <c r="DJ15" s="62" t="str">
        <f t="shared" si="24"/>
        <v/>
      </c>
      <c r="DK15" s="62" t="str">
        <f t="shared" si="25"/>
        <v/>
      </c>
      <c r="DL15" s="62" t="str">
        <f t="shared" si="26"/>
        <v/>
      </c>
      <c r="DM15" s="62" t="str">
        <f t="shared" si="27"/>
        <v/>
      </c>
      <c r="DN15" s="62" t="str">
        <f t="shared" si="28"/>
        <v/>
      </c>
      <c r="DO15" s="67" t="str">
        <f t="shared" si="29"/>
        <v/>
      </c>
      <c r="DP15" s="25" t="str">
        <f t="shared" si="30"/>
        <v/>
      </c>
      <c r="DQ15" s="25" t="str">
        <f t="shared" si="31"/>
        <v/>
      </c>
      <c r="DR15" s="25" t="str">
        <f t="shared" si="32"/>
        <v/>
      </c>
      <c r="DS15" s="25" t="str">
        <f t="shared" si="33"/>
        <v/>
      </c>
      <c r="DT15" s="25" t="str">
        <f t="shared" si="34"/>
        <v/>
      </c>
      <c r="DU15" s="25" t="str">
        <f t="shared" si="35"/>
        <v/>
      </c>
      <c r="DV15" s="44" t="str">
        <f t="shared" si="36"/>
        <v/>
      </c>
      <c r="DW15" s="15"/>
      <c r="DX15" s="53" t="str">
        <f t="shared" si="37"/>
        <v/>
      </c>
      <c r="DY15" s="54" t="str">
        <f t="shared" si="42"/>
        <v/>
      </c>
      <c r="DZ15" s="15"/>
      <c r="EA15" s="31" t="str">
        <f t="shared" si="38"/>
        <v/>
      </c>
    </row>
    <row r="16" spans="1:131" ht="15.75">
      <c r="B16" s="11"/>
      <c r="C16" s="18"/>
      <c r="D16" s="12">
        <f t="shared" si="43"/>
        <v>6</v>
      </c>
      <c r="E16" s="11"/>
      <c r="F16" s="11"/>
      <c r="G16" s="11"/>
      <c r="H16" s="11"/>
      <c r="I16" s="11"/>
      <c r="J16" s="11"/>
      <c r="K16" s="11"/>
      <c r="L16" s="11"/>
      <c r="M16" s="13"/>
      <c r="N16" s="14"/>
      <c r="O16" s="14"/>
      <c r="P16" s="14"/>
      <c r="Q16" s="11"/>
      <c r="R16" s="11"/>
      <c r="S16" s="11"/>
      <c r="T16" s="13"/>
      <c r="U16" s="14"/>
      <c r="V16" s="14"/>
      <c r="W16" s="14"/>
      <c r="X16" s="15"/>
      <c r="Y16" s="16"/>
      <c r="Z16" s="16"/>
      <c r="AA16" s="16"/>
      <c r="AB16" s="16"/>
      <c r="AC16" s="17"/>
      <c r="AD16" s="15"/>
      <c r="AE16" s="58"/>
      <c r="AF16" s="58"/>
      <c r="AG16" s="58"/>
      <c r="AH16" s="58"/>
      <c r="AI16" s="58"/>
      <c r="AJ16" s="18"/>
      <c r="AK16" s="18"/>
      <c r="AL16" s="18"/>
      <c r="AM16" s="18"/>
      <c r="AN16" s="18"/>
      <c r="AO16" s="18"/>
      <c r="AP16" s="18"/>
      <c r="AQ16" s="15"/>
      <c r="AR16" s="15" t="str">
        <f t="shared" si="39"/>
        <v/>
      </c>
      <c r="AS16" s="59"/>
      <c r="AT16" s="59"/>
      <c r="AU16" s="59"/>
      <c r="AV16" s="59"/>
      <c r="AW16" s="59"/>
      <c r="AX16" s="19"/>
      <c r="AY16" s="19"/>
      <c r="AZ16" s="19"/>
      <c r="BA16" s="19"/>
      <c r="BB16" s="19"/>
      <c r="BC16" s="19"/>
      <c r="BD16" s="19"/>
      <c r="BE16" s="20" t="str">
        <f t="shared" si="6"/>
        <v/>
      </c>
      <c r="BF16" s="20" t="str">
        <f t="shared" si="7"/>
        <v/>
      </c>
      <c r="BG16" s="15"/>
      <c r="BH16" s="64"/>
      <c r="BI16" s="64"/>
      <c r="BJ16" s="64"/>
      <c r="BK16" s="64"/>
      <c r="BL16" s="64"/>
      <c r="BM16" s="21"/>
      <c r="BN16" s="21"/>
      <c r="BO16" s="21"/>
      <c r="BP16" s="21"/>
      <c r="BQ16" s="21"/>
      <c r="BR16" s="21"/>
      <c r="BS16" s="21"/>
      <c r="BT16" s="15"/>
      <c r="BU16" s="21"/>
      <c r="BV16" s="21"/>
      <c r="BW16" s="21"/>
      <c r="BX16" s="21"/>
      <c r="BY16" s="21"/>
      <c r="BZ16" s="21"/>
      <c r="CA16" s="22" t="str">
        <f t="shared" si="8"/>
        <v/>
      </c>
      <c r="CB16" s="15"/>
      <c r="CC16" s="49" t="str">
        <f t="shared" si="40"/>
        <v/>
      </c>
      <c r="CD16" s="65" t="str">
        <f t="shared" si="9"/>
        <v/>
      </c>
      <c r="CE16" s="65" t="str">
        <f t="shared" si="10"/>
        <v/>
      </c>
      <c r="CF16" s="65" t="str">
        <f t="shared" si="11"/>
        <v/>
      </c>
      <c r="CG16" s="65" t="str">
        <f t="shared" si="12"/>
        <v/>
      </c>
      <c r="CH16" s="65" t="str">
        <f t="shared" si="13"/>
        <v/>
      </c>
      <c r="CI16" s="66" t="str">
        <f t="shared" si="14"/>
        <v/>
      </c>
      <c r="CJ16" s="31" t="str">
        <f t="shared" si="15"/>
        <v/>
      </c>
      <c r="CK16" s="31" t="str">
        <f t="shared" si="16"/>
        <v/>
      </c>
      <c r="CL16" s="31" t="str">
        <f t="shared" si="17"/>
        <v/>
      </c>
      <c r="CM16" s="31" t="str">
        <f t="shared" si="18"/>
        <v/>
      </c>
      <c r="CN16" s="31" t="str">
        <f t="shared" si="19"/>
        <v/>
      </c>
      <c r="CO16" s="31" t="str">
        <f t="shared" si="20"/>
        <v/>
      </c>
      <c r="CP16" s="31" t="str">
        <f t="shared" si="21"/>
        <v/>
      </c>
      <c r="CQ16" s="44" t="str">
        <f t="shared" si="22"/>
        <v/>
      </c>
      <c r="CR16" s="31" t="str">
        <f t="shared" si="23"/>
        <v/>
      </c>
      <c r="CS16" s="9"/>
      <c r="CT16" s="9"/>
      <c r="CU16" s="65" t="str">
        <f>IFERROR(INDEX(CU$36:CU$39,(#REF!="System")* 4 + MATCH(AE16,#REF!, 0)),"")</f>
        <v/>
      </c>
      <c r="CV16" s="65" t="str">
        <f>IFERROR(INDEX(CV$36:CV$39,(#REF!="System")* 4 + MATCH(AF16,#REF!, 0)),"")</f>
        <v/>
      </c>
      <c r="CW16" s="65" t="str">
        <f>IFERROR(INDEX(CW$36:CW$39,(#REF!="System")* 4 + MATCH(AG16,#REF!, 0)),"")</f>
        <v/>
      </c>
      <c r="CX16" s="65" t="str">
        <f>IFERROR(INDEX(CX$36:CX$39,(#REF!="System")* 4 + MATCH(AH16,#REF!, 0)),"")</f>
        <v/>
      </c>
      <c r="CY16" s="65" t="str">
        <f>IFERROR(INDEX(CY$36:CY$39,(#REF!="System")* 4 + MATCH(AI16,#REF!, 0)),"")</f>
        <v/>
      </c>
      <c r="CZ16" s="31" t="str">
        <f>IFERROR(INDEX(CZ$36:CZ$39,(#REF!="System")* 4 + MATCH(AJ16,#REF!, 0)),"")</f>
        <v/>
      </c>
      <c r="DA16" s="31" t="str">
        <f>IFERROR(INDEX(DA$36:DA$39,(#REF!="System")* 4 + MATCH(AK16,#REF!, 0)),"")</f>
        <v/>
      </c>
      <c r="DB16" s="31" t="str">
        <f>IFERROR(INDEX(DB$36:DB$39,(#REF!="System")* 4 + MATCH(AL16,#REF!, 0)),"")</f>
        <v/>
      </c>
      <c r="DC16" s="31" t="str">
        <f>IFERROR(INDEX(DC$36:DC$39,(#REF!="System")* 4 + MATCH(AM16,#REF!, 0)),"")</f>
        <v/>
      </c>
      <c r="DD16" s="31" t="str">
        <f>IFERROR(INDEX(DD$36:DD$39,(#REF!="System")* 4 + MATCH(AN16,#REF!, 0)),"")</f>
        <v/>
      </c>
      <c r="DE16" s="31" t="str">
        <f>IFERROR(INDEX(DE$36:DE$39,(#REF!="System")* 4 + MATCH(AO16,#REF!, 0)),"")</f>
        <v/>
      </c>
      <c r="DF16" s="31" t="str">
        <f>IFERROR(INDEX(DF$36:DF$39,(#REF!="System")* 4 + MATCH(AP16,#REF!, 0)),"")</f>
        <v/>
      </c>
      <c r="DG16" s="15"/>
      <c r="DH16" s="49">
        <f t="shared" si="44"/>
        <v>1.1499999999999999</v>
      </c>
      <c r="DI16" s="49" t="str">
        <f t="shared" si="41"/>
        <v/>
      </c>
      <c r="DJ16" s="62" t="str">
        <f t="shared" si="24"/>
        <v/>
      </c>
      <c r="DK16" s="62" t="str">
        <f t="shared" si="25"/>
        <v/>
      </c>
      <c r="DL16" s="62" t="str">
        <f t="shared" si="26"/>
        <v/>
      </c>
      <c r="DM16" s="62" t="str">
        <f t="shared" si="27"/>
        <v/>
      </c>
      <c r="DN16" s="62" t="str">
        <f t="shared" si="28"/>
        <v/>
      </c>
      <c r="DO16" s="67" t="str">
        <f t="shared" si="29"/>
        <v/>
      </c>
      <c r="DP16" s="25" t="str">
        <f t="shared" si="30"/>
        <v/>
      </c>
      <c r="DQ16" s="25" t="str">
        <f t="shared" si="31"/>
        <v/>
      </c>
      <c r="DR16" s="25" t="str">
        <f t="shared" si="32"/>
        <v/>
      </c>
      <c r="DS16" s="25" t="str">
        <f t="shared" si="33"/>
        <v/>
      </c>
      <c r="DT16" s="25" t="str">
        <f t="shared" si="34"/>
        <v/>
      </c>
      <c r="DU16" s="25" t="str">
        <f t="shared" si="35"/>
        <v/>
      </c>
      <c r="DV16" s="44" t="str">
        <f t="shared" si="36"/>
        <v/>
      </c>
      <c r="DW16" s="15"/>
      <c r="DX16" s="53" t="str">
        <f t="shared" si="37"/>
        <v/>
      </c>
      <c r="DY16" s="54" t="str">
        <f t="shared" si="42"/>
        <v/>
      </c>
      <c r="DZ16" s="15"/>
      <c r="EA16" s="31" t="str">
        <f t="shared" si="38"/>
        <v/>
      </c>
    </row>
    <row r="17" spans="2:131" ht="15.75">
      <c r="B17" s="11"/>
      <c r="C17" s="18"/>
      <c r="D17" s="12">
        <f t="shared" si="43"/>
        <v>7</v>
      </c>
      <c r="E17" s="11"/>
      <c r="F17" s="11"/>
      <c r="G17" s="11"/>
      <c r="H17" s="11"/>
      <c r="I17" s="11"/>
      <c r="J17" s="11"/>
      <c r="K17" s="11"/>
      <c r="L17" s="11"/>
      <c r="M17" s="13"/>
      <c r="N17" s="14"/>
      <c r="O17" s="14"/>
      <c r="P17" s="14"/>
      <c r="Q17" s="11"/>
      <c r="R17" s="11"/>
      <c r="S17" s="11"/>
      <c r="T17" s="13"/>
      <c r="U17" s="14"/>
      <c r="V17" s="14"/>
      <c r="W17" s="14"/>
      <c r="X17" s="15"/>
      <c r="Y17" s="16"/>
      <c r="Z17" s="16"/>
      <c r="AA17" s="16"/>
      <c r="AB17" s="16"/>
      <c r="AC17" s="17"/>
      <c r="AD17" s="15"/>
      <c r="AE17" s="58"/>
      <c r="AF17" s="58"/>
      <c r="AG17" s="58"/>
      <c r="AH17" s="58"/>
      <c r="AI17" s="58"/>
      <c r="AJ17" s="18"/>
      <c r="AK17" s="18"/>
      <c r="AL17" s="18"/>
      <c r="AM17" s="18"/>
      <c r="AN17" s="18"/>
      <c r="AO17" s="18"/>
      <c r="AP17" s="18"/>
      <c r="AQ17" s="15"/>
      <c r="AR17" s="15" t="str">
        <f t="shared" si="39"/>
        <v/>
      </c>
      <c r="AS17" s="59"/>
      <c r="AT17" s="59"/>
      <c r="AU17" s="59"/>
      <c r="AV17" s="59"/>
      <c r="AW17" s="59"/>
      <c r="AX17" s="19"/>
      <c r="AY17" s="19"/>
      <c r="AZ17" s="19"/>
      <c r="BA17" s="19"/>
      <c r="BB17" s="19"/>
      <c r="BC17" s="19"/>
      <c r="BD17" s="19"/>
      <c r="BE17" s="20" t="str">
        <f t="shared" si="6"/>
        <v/>
      </c>
      <c r="BF17" s="20" t="str">
        <f t="shared" si="7"/>
        <v/>
      </c>
      <c r="BG17" s="15"/>
      <c r="BH17" s="64"/>
      <c r="BI17" s="64"/>
      <c r="BJ17" s="64"/>
      <c r="BK17" s="64"/>
      <c r="BL17" s="64"/>
      <c r="BM17" s="21"/>
      <c r="BN17" s="21"/>
      <c r="BO17" s="21"/>
      <c r="BP17" s="21"/>
      <c r="BQ17" s="21"/>
      <c r="BR17" s="21"/>
      <c r="BS17" s="21"/>
      <c r="BT17" s="15"/>
      <c r="BU17" s="21"/>
      <c r="BV17" s="21"/>
      <c r="BW17" s="21"/>
      <c r="BX17" s="21"/>
      <c r="BY17" s="21"/>
      <c r="BZ17" s="21"/>
      <c r="CA17" s="22" t="str">
        <f t="shared" si="8"/>
        <v/>
      </c>
      <c r="CB17" s="15"/>
      <c r="CC17" s="49" t="str">
        <f t="shared" si="40"/>
        <v/>
      </c>
      <c r="CD17" s="65" t="str">
        <f t="shared" si="9"/>
        <v/>
      </c>
      <c r="CE17" s="65" t="str">
        <f t="shared" si="10"/>
        <v/>
      </c>
      <c r="CF17" s="65" t="str">
        <f t="shared" si="11"/>
        <v/>
      </c>
      <c r="CG17" s="65" t="str">
        <f t="shared" si="12"/>
        <v/>
      </c>
      <c r="CH17" s="65" t="str">
        <f t="shared" si="13"/>
        <v/>
      </c>
      <c r="CI17" s="66" t="str">
        <f t="shared" si="14"/>
        <v/>
      </c>
      <c r="CJ17" s="31" t="str">
        <f t="shared" si="15"/>
        <v/>
      </c>
      <c r="CK17" s="31" t="str">
        <f t="shared" si="16"/>
        <v/>
      </c>
      <c r="CL17" s="31" t="str">
        <f t="shared" si="17"/>
        <v/>
      </c>
      <c r="CM17" s="31" t="str">
        <f t="shared" si="18"/>
        <v/>
      </c>
      <c r="CN17" s="31" t="str">
        <f t="shared" si="19"/>
        <v/>
      </c>
      <c r="CO17" s="31" t="str">
        <f t="shared" si="20"/>
        <v/>
      </c>
      <c r="CP17" s="31" t="str">
        <f t="shared" si="21"/>
        <v/>
      </c>
      <c r="CQ17" s="44" t="str">
        <f t="shared" si="22"/>
        <v/>
      </c>
      <c r="CR17" s="31" t="str">
        <f t="shared" si="23"/>
        <v/>
      </c>
      <c r="CS17" s="9"/>
      <c r="CT17" s="9"/>
      <c r="CU17" s="65" t="str">
        <f>IFERROR(INDEX(CU$36:CU$39,(#REF!="System")* 4 + MATCH(AE17,#REF!, 0)),"")</f>
        <v/>
      </c>
      <c r="CV17" s="65" t="str">
        <f>IFERROR(INDEX(CV$36:CV$39,(#REF!="System")* 4 + MATCH(AF17,#REF!, 0)),"")</f>
        <v/>
      </c>
      <c r="CW17" s="65" t="str">
        <f>IFERROR(INDEX(CW$36:CW$39,(#REF!="System")* 4 + MATCH(AG17,#REF!, 0)),"")</f>
        <v/>
      </c>
      <c r="CX17" s="65" t="str">
        <f>IFERROR(INDEX(CX$36:CX$39,(#REF!="System")* 4 + MATCH(AH17,#REF!, 0)),"")</f>
        <v/>
      </c>
      <c r="CY17" s="65" t="str">
        <f>IFERROR(INDEX(CY$36:CY$39,(#REF!="System")* 4 + MATCH(AI17,#REF!, 0)),"")</f>
        <v/>
      </c>
      <c r="CZ17" s="31" t="str">
        <f>IFERROR(INDEX(CZ$36:CZ$39,(#REF!="System")* 4 + MATCH(AJ17,#REF!, 0)),"")</f>
        <v/>
      </c>
      <c r="DA17" s="31" t="str">
        <f>IFERROR(INDEX(DA$36:DA$39,(#REF!="System")* 4 + MATCH(AK17,#REF!, 0)),"")</f>
        <v/>
      </c>
      <c r="DB17" s="31" t="str">
        <f>IFERROR(INDEX(DB$36:DB$39,(#REF!="System")* 4 + MATCH(AL17,#REF!, 0)),"")</f>
        <v/>
      </c>
      <c r="DC17" s="31" t="str">
        <f>IFERROR(INDEX(DC$36:DC$39,(#REF!="System")* 4 + MATCH(AM17,#REF!, 0)),"")</f>
        <v/>
      </c>
      <c r="DD17" s="31" t="str">
        <f>IFERROR(INDEX(DD$36:DD$39,(#REF!="System")* 4 + MATCH(AN17,#REF!, 0)),"")</f>
        <v/>
      </c>
      <c r="DE17" s="31" t="str">
        <f>IFERROR(INDEX(DE$36:DE$39,(#REF!="System")* 4 + MATCH(AO17,#REF!, 0)),"")</f>
        <v/>
      </c>
      <c r="DF17" s="31" t="str">
        <f>IFERROR(INDEX(DF$36:DF$39,(#REF!="System")* 4 + MATCH(AP17,#REF!, 0)),"")</f>
        <v/>
      </c>
      <c r="DG17" s="15"/>
      <c r="DH17" s="49">
        <f t="shared" si="44"/>
        <v>1.1499999999999999</v>
      </c>
      <c r="DI17" s="49" t="str">
        <f t="shared" si="41"/>
        <v/>
      </c>
      <c r="DJ17" s="62" t="str">
        <f t="shared" si="24"/>
        <v/>
      </c>
      <c r="DK17" s="62" t="str">
        <f t="shared" si="25"/>
        <v/>
      </c>
      <c r="DL17" s="62" t="str">
        <f t="shared" si="26"/>
        <v/>
      </c>
      <c r="DM17" s="62" t="str">
        <f t="shared" si="27"/>
        <v/>
      </c>
      <c r="DN17" s="62" t="str">
        <f t="shared" si="28"/>
        <v/>
      </c>
      <c r="DO17" s="67" t="str">
        <f t="shared" si="29"/>
        <v/>
      </c>
      <c r="DP17" s="25" t="str">
        <f t="shared" si="30"/>
        <v/>
      </c>
      <c r="DQ17" s="25" t="str">
        <f t="shared" si="31"/>
        <v/>
      </c>
      <c r="DR17" s="25" t="str">
        <f t="shared" si="32"/>
        <v/>
      </c>
      <c r="DS17" s="25" t="str">
        <f t="shared" si="33"/>
        <v/>
      </c>
      <c r="DT17" s="25" t="str">
        <f t="shared" si="34"/>
        <v/>
      </c>
      <c r="DU17" s="25" t="str">
        <f t="shared" si="35"/>
        <v/>
      </c>
      <c r="DV17" s="44" t="str">
        <f t="shared" si="36"/>
        <v/>
      </c>
      <c r="DW17" s="15"/>
      <c r="DX17" s="53" t="str">
        <f t="shared" si="37"/>
        <v/>
      </c>
      <c r="DY17" s="54" t="str">
        <f t="shared" si="42"/>
        <v/>
      </c>
      <c r="DZ17" s="15"/>
      <c r="EA17" s="31" t="str">
        <f t="shared" si="38"/>
        <v/>
      </c>
    </row>
    <row r="18" spans="2:131" ht="15.75">
      <c r="B18" s="11"/>
      <c r="C18" s="18"/>
      <c r="D18" s="12">
        <f t="shared" si="43"/>
        <v>8</v>
      </c>
      <c r="E18" s="11"/>
      <c r="F18" s="11"/>
      <c r="G18" s="11"/>
      <c r="H18" s="11"/>
      <c r="I18" s="11"/>
      <c r="J18" s="11"/>
      <c r="K18" s="11"/>
      <c r="L18" s="11"/>
      <c r="M18" s="13"/>
      <c r="N18" s="14"/>
      <c r="O18" s="14"/>
      <c r="P18" s="14"/>
      <c r="Q18" s="11"/>
      <c r="R18" s="11"/>
      <c r="S18" s="11"/>
      <c r="T18" s="13"/>
      <c r="U18" s="14"/>
      <c r="V18" s="14"/>
      <c r="W18" s="14"/>
      <c r="X18" s="15"/>
      <c r="Y18" s="16"/>
      <c r="Z18" s="16"/>
      <c r="AA18" s="16"/>
      <c r="AB18" s="16"/>
      <c r="AC18" s="17"/>
      <c r="AD18" s="15"/>
      <c r="AE18" s="58"/>
      <c r="AF18" s="58"/>
      <c r="AG18" s="58"/>
      <c r="AH18" s="58"/>
      <c r="AI18" s="58"/>
      <c r="AJ18" s="18"/>
      <c r="AK18" s="18"/>
      <c r="AL18" s="18"/>
      <c r="AM18" s="18"/>
      <c r="AN18" s="18"/>
      <c r="AO18" s="18"/>
      <c r="AP18" s="18"/>
      <c r="AQ18" s="15"/>
      <c r="AR18" s="15" t="str">
        <f t="shared" si="39"/>
        <v/>
      </c>
      <c r="AS18" s="59"/>
      <c r="AT18" s="59"/>
      <c r="AU18" s="59"/>
      <c r="AV18" s="59"/>
      <c r="AW18" s="59"/>
      <c r="AX18" s="19"/>
      <c r="AY18" s="19"/>
      <c r="AZ18" s="19"/>
      <c r="BA18" s="19"/>
      <c r="BB18" s="19"/>
      <c r="BC18" s="19"/>
      <c r="BD18" s="19"/>
      <c r="BE18" s="20" t="str">
        <f t="shared" si="6"/>
        <v/>
      </c>
      <c r="BF18" s="20" t="str">
        <f t="shared" si="7"/>
        <v/>
      </c>
      <c r="BG18" s="15"/>
      <c r="BH18" s="64"/>
      <c r="BI18" s="64"/>
      <c r="BJ18" s="64"/>
      <c r="BK18" s="64"/>
      <c r="BL18" s="64"/>
      <c r="BM18" s="21"/>
      <c r="BN18" s="21"/>
      <c r="BO18" s="21"/>
      <c r="BP18" s="21"/>
      <c r="BQ18" s="21"/>
      <c r="BR18" s="21"/>
      <c r="BS18" s="21"/>
      <c r="BT18" s="15"/>
      <c r="BU18" s="21"/>
      <c r="BV18" s="21"/>
      <c r="BW18" s="21"/>
      <c r="BX18" s="21"/>
      <c r="BY18" s="21"/>
      <c r="BZ18" s="21"/>
      <c r="CA18" s="22" t="str">
        <f t="shared" si="8"/>
        <v/>
      </c>
      <c r="CB18" s="15"/>
      <c r="CC18" s="49" t="str">
        <f t="shared" si="40"/>
        <v/>
      </c>
      <c r="CD18" s="65" t="str">
        <f t="shared" si="9"/>
        <v/>
      </c>
      <c r="CE18" s="65" t="str">
        <f t="shared" si="10"/>
        <v/>
      </c>
      <c r="CF18" s="65" t="str">
        <f t="shared" si="11"/>
        <v/>
      </c>
      <c r="CG18" s="65" t="str">
        <f t="shared" si="12"/>
        <v/>
      </c>
      <c r="CH18" s="65" t="str">
        <f t="shared" si="13"/>
        <v/>
      </c>
      <c r="CI18" s="66" t="str">
        <f t="shared" si="14"/>
        <v/>
      </c>
      <c r="CJ18" s="31" t="str">
        <f t="shared" si="15"/>
        <v/>
      </c>
      <c r="CK18" s="31" t="str">
        <f t="shared" si="16"/>
        <v/>
      </c>
      <c r="CL18" s="31" t="str">
        <f t="shared" si="17"/>
        <v/>
      </c>
      <c r="CM18" s="31" t="str">
        <f t="shared" si="18"/>
        <v/>
      </c>
      <c r="CN18" s="31" t="str">
        <f t="shared" si="19"/>
        <v/>
      </c>
      <c r="CO18" s="31" t="str">
        <f t="shared" si="20"/>
        <v/>
      </c>
      <c r="CP18" s="31" t="str">
        <f t="shared" si="21"/>
        <v/>
      </c>
      <c r="CQ18" s="44" t="str">
        <f t="shared" si="22"/>
        <v/>
      </c>
      <c r="CR18" s="31" t="str">
        <f t="shared" si="23"/>
        <v/>
      </c>
      <c r="CS18" s="9"/>
      <c r="CT18" s="9"/>
      <c r="CU18" s="65" t="str">
        <f>IFERROR(INDEX(CU$36:CU$39,(#REF!="System")* 4 + MATCH(AE18,#REF!, 0)),"")</f>
        <v/>
      </c>
      <c r="CV18" s="65" t="str">
        <f>IFERROR(INDEX(CV$36:CV$39,(#REF!="System")* 4 + MATCH(AF18,#REF!, 0)),"")</f>
        <v/>
      </c>
      <c r="CW18" s="65" t="str">
        <f>IFERROR(INDEX(CW$36:CW$39,(#REF!="System")* 4 + MATCH(AG18,#REF!, 0)),"")</f>
        <v/>
      </c>
      <c r="CX18" s="65" t="str">
        <f>IFERROR(INDEX(CX$36:CX$39,(#REF!="System")* 4 + MATCH(AH18,#REF!, 0)),"")</f>
        <v/>
      </c>
      <c r="CY18" s="65" t="str">
        <f>IFERROR(INDEX(CY$36:CY$39,(#REF!="System")* 4 + MATCH(AI18,#REF!, 0)),"")</f>
        <v/>
      </c>
      <c r="CZ18" s="31" t="str">
        <f>IFERROR(INDEX(CZ$36:CZ$39,(#REF!="System")* 4 + MATCH(AJ18,#REF!, 0)),"")</f>
        <v/>
      </c>
      <c r="DA18" s="31" t="str">
        <f>IFERROR(INDEX(DA$36:DA$39,(#REF!="System")* 4 + MATCH(AK18,#REF!, 0)),"")</f>
        <v/>
      </c>
      <c r="DB18" s="31" t="str">
        <f>IFERROR(INDEX(DB$36:DB$39,(#REF!="System")* 4 + MATCH(AL18,#REF!, 0)),"")</f>
        <v/>
      </c>
      <c r="DC18" s="31" t="str">
        <f>IFERROR(INDEX(DC$36:DC$39,(#REF!="System")* 4 + MATCH(AM18,#REF!, 0)),"")</f>
        <v/>
      </c>
      <c r="DD18" s="31" t="str">
        <f>IFERROR(INDEX(DD$36:DD$39,(#REF!="System")* 4 + MATCH(AN18,#REF!, 0)),"")</f>
        <v/>
      </c>
      <c r="DE18" s="31" t="str">
        <f>IFERROR(INDEX(DE$36:DE$39,(#REF!="System")* 4 + MATCH(AO18,#REF!, 0)),"")</f>
        <v/>
      </c>
      <c r="DF18" s="31" t="str">
        <f>IFERROR(INDEX(DF$36:DF$39,(#REF!="System")* 4 + MATCH(AP18,#REF!, 0)),"")</f>
        <v/>
      </c>
      <c r="DG18" s="15"/>
      <c r="DH18" s="49">
        <f t="shared" si="44"/>
        <v>1.1499999999999999</v>
      </c>
      <c r="DI18" s="49" t="str">
        <f t="shared" si="41"/>
        <v/>
      </c>
      <c r="DJ18" s="62" t="str">
        <f t="shared" si="24"/>
        <v/>
      </c>
      <c r="DK18" s="62" t="str">
        <f t="shared" si="25"/>
        <v/>
      </c>
      <c r="DL18" s="62" t="str">
        <f t="shared" si="26"/>
        <v/>
      </c>
      <c r="DM18" s="62" t="str">
        <f t="shared" si="27"/>
        <v/>
      </c>
      <c r="DN18" s="62" t="str">
        <f t="shared" si="28"/>
        <v/>
      </c>
      <c r="DO18" s="67" t="str">
        <f t="shared" si="29"/>
        <v/>
      </c>
      <c r="DP18" s="25" t="str">
        <f t="shared" si="30"/>
        <v/>
      </c>
      <c r="DQ18" s="25" t="str">
        <f t="shared" si="31"/>
        <v/>
      </c>
      <c r="DR18" s="25" t="str">
        <f t="shared" si="32"/>
        <v/>
      </c>
      <c r="DS18" s="25" t="str">
        <f t="shared" si="33"/>
        <v/>
      </c>
      <c r="DT18" s="25" t="str">
        <f t="shared" si="34"/>
        <v/>
      </c>
      <c r="DU18" s="25" t="str">
        <f t="shared" si="35"/>
        <v/>
      </c>
      <c r="DV18" s="44" t="str">
        <f t="shared" si="36"/>
        <v/>
      </c>
      <c r="DW18" s="15"/>
      <c r="DX18" s="53" t="str">
        <f t="shared" si="37"/>
        <v/>
      </c>
      <c r="DY18" s="54" t="str">
        <f t="shared" si="42"/>
        <v/>
      </c>
      <c r="DZ18" s="15"/>
      <c r="EA18" s="31" t="str">
        <f t="shared" si="38"/>
        <v/>
      </c>
    </row>
    <row r="19" spans="2:131" ht="15.75">
      <c r="B19" s="11"/>
      <c r="C19" s="18"/>
      <c r="D19" s="12">
        <f t="shared" si="43"/>
        <v>9</v>
      </c>
      <c r="E19" s="11"/>
      <c r="F19" s="11"/>
      <c r="G19" s="11"/>
      <c r="H19" s="11"/>
      <c r="I19" s="11"/>
      <c r="J19" s="11"/>
      <c r="K19" s="11"/>
      <c r="L19" s="11"/>
      <c r="M19" s="13"/>
      <c r="N19" s="14"/>
      <c r="O19" s="14"/>
      <c r="P19" s="14"/>
      <c r="Q19" s="11"/>
      <c r="R19" s="11"/>
      <c r="S19" s="11"/>
      <c r="T19" s="13"/>
      <c r="U19" s="14"/>
      <c r="V19" s="14"/>
      <c r="W19" s="14"/>
      <c r="X19" s="15"/>
      <c r="Y19" s="16"/>
      <c r="Z19" s="16"/>
      <c r="AA19" s="16"/>
      <c r="AB19" s="16"/>
      <c r="AC19" s="17"/>
      <c r="AD19" s="15"/>
      <c r="AE19" s="58"/>
      <c r="AF19" s="58"/>
      <c r="AG19" s="58"/>
      <c r="AH19" s="58"/>
      <c r="AI19" s="58"/>
      <c r="AJ19" s="18"/>
      <c r="AK19" s="18"/>
      <c r="AL19" s="18"/>
      <c r="AM19" s="18"/>
      <c r="AN19" s="18"/>
      <c r="AO19" s="18"/>
      <c r="AP19" s="18"/>
      <c r="AQ19" s="15"/>
      <c r="AR19" s="15" t="str">
        <f t="shared" si="39"/>
        <v/>
      </c>
      <c r="AS19" s="59"/>
      <c r="AT19" s="59"/>
      <c r="AU19" s="59"/>
      <c r="AV19" s="59"/>
      <c r="AW19" s="59"/>
      <c r="AX19" s="19"/>
      <c r="AY19" s="19"/>
      <c r="AZ19" s="19"/>
      <c r="BA19" s="19"/>
      <c r="BB19" s="19"/>
      <c r="BC19" s="19"/>
      <c r="BD19" s="19"/>
      <c r="BE19" s="20" t="str">
        <f t="shared" si="6"/>
        <v/>
      </c>
      <c r="BF19" s="20" t="str">
        <f t="shared" si="7"/>
        <v/>
      </c>
      <c r="BG19" s="15"/>
      <c r="BH19" s="64"/>
      <c r="BI19" s="64"/>
      <c r="BJ19" s="64"/>
      <c r="BK19" s="64"/>
      <c r="BL19" s="64"/>
      <c r="BM19" s="21"/>
      <c r="BN19" s="21"/>
      <c r="BO19" s="21"/>
      <c r="BP19" s="21"/>
      <c r="BQ19" s="21"/>
      <c r="BR19" s="21"/>
      <c r="BS19" s="21"/>
      <c r="BT19" s="15"/>
      <c r="BU19" s="21"/>
      <c r="BV19" s="21"/>
      <c r="BW19" s="21"/>
      <c r="BX19" s="21"/>
      <c r="BY19" s="21"/>
      <c r="BZ19" s="21"/>
      <c r="CA19" s="22" t="str">
        <f t="shared" si="8"/>
        <v/>
      </c>
      <c r="CB19" s="15"/>
      <c r="CC19" s="49" t="str">
        <f t="shared" si="40"/>
        <v/>
      </c>
      <c r="CD19" s="65" t="str">
        <f t="shared" si="9"/>
        <v/>
      </c>
      <c r="CE19" s="65" t="str">
        <f t="shared" si="10"/>
        <v/>
      </c>
      <c r="CF19" s="65" t="str">
        <f t="shared" si="11"/>
        <v/>
      </c>
      <c r="CG19" s="65" t="str">
        <f t="shared" si="12"/>
        <v/>
      </c>
      <c r="CH19" s="65" t="str">
        <f t="shared" si="13"/>
        <v/>
      </c>
      <c r="CI19" s="66" t="str">
        <f t="shared" si="14"/>
        <v/>
      </c>
      <c r="CJ19" s="31" t="str">
        <f t="shared" si="15"/>
        <v/>
      </c>
      <c r="CK19" s="31" t="str">
        <f t="shared" si="16"/>
        <v/>
      </c>
      <c r="CL19" s="31" t="str">
        <f t="shared" si="17"/>
        <v/>
      </c>
      <c r="CM19" s="31" t="str">
        <f t="shared" si="18"/>
        <v/>
      </c>
      <c r="CN19" s="31" t="str">
        <f t="shared" si="19"/>
        <v/>
      </c>
      <c r="CO19" s="31" t="str">
        <f t="shared" si="20"/>
        <v/>
      </c>
      <c r="CP19" s="31" t="str">
        <f t="shared" si="21"/>
        <v/>
      </c>
      <c r="CQ19" s="44" t="str">
        <f t="shared" si="22"/>
        <v/>
      </c>
      <c r="CR19" s="31" t="str">
        <f t="shared" si="23"/>
        <v/>
      </c>
      <c r="CS19" s="9"/>
      <c r="CT19" s="9"/>
      <c r="CU19" s="65" t="str">
        <f>IFERROR(INDEX(CU$36:CU$39,(#REF!="System")* 4 + MATCH(AE19,#REF!, 0)),"")</f>
        <v/>
      </c>
      <c r="CV19" s="65" t="str">
        <f>IFERROR(INDEX(CV$36:CV$39,(#REF!="System")* 4 + MATCH(AF19,#REF!, 0)),"")</f>
        <v/>
      </c>
      <c r="CW19" s="65" t="str">
        <f>IFERROR(INDEX(CW$36:CW$39,(#REF!="System")* 4 + MATCH(AG19,#REF!, 0)),"")</f>
        <v/>
      </c>
      <c r="CX19" s="65" t="str">
        <f>IFERROR(INDEX(CX$36:CX$39,(#REF!="System")* 4 + MATCH(AH19,#REF!, 0)),"")</f>
        <v/>
      </c>
      <c r="CY19" s="65" t="str">
        <f>IFERROR(INDEX(CY$36:CY$39,(#REF!="System")* 4 + MATCH(AI19,#REF!, 0)),"")</f>
        <v/>
      </c>
      <c r="CZ19" s="31" t="str">
        <f>IFERROR(INDEX(CZ$36:CZ$39,(#REF!="System")* 4 + MATCH(AJ19,#REF!, 0)),"")</f>
        <v/>
      </c>
      <c r="DA19" s="31" t="str">
        <f>IFERROR(INDEX(DA$36:DA$39,(#REF!="System")* 4 + MATCH(AK19,#REF!, 0)),"")</f>
        <v/>
      </c>
      <c r="DB19" s="31" t="str">
        <f>IFERROR(INDEX(DB$36:DB$39,(#REF!="System")* 4 + MATCH(AL19,#REF!, 0)),"")</f>
        <v/>
      </c>
      <c r="DC19" s="31" t="str">
        <f>IFERROR(INDEX(DC$36:DC$39,(#REF!="System")* 4 + MATCH(AM19,#REF!, 0)),"")</f>
        <v/>
      </c>
      <c r="DD19" s="31" t="str">
        <f>IFERROR(INDEX(DD$36:DD$39,(#REF!="System")* 4 + MATCH(AN19,#REF!, 0)),"")</f>
        <v/>
      </c>
      <c r="DE19" s="31" t="str">
        <f>IFERROR(INDEX(DE$36:DE$39,(#REF!="System")* 4 + MATCH(AO19,#REF!, 0)),"")</f>
        <v/>
      </c>
      <c r="DF19" s="31" t="str">
        <f>IFERROR(INDEX(DF$36:DF$39,(#REF!="System")* 4 + MATCH(AP19,#REF!, 0)),"")</f>
        <v/>
      </c>
      <c r="DG19" s="15"/>
      <c r="DH19" s="49">
        <f t="shared" si="44"/>
        <v>1.1499999999999999</v>
      </c>
      <c r="DI19" s="49" t="str">
        <f t="shared" si="41"/>
        <v/>
      </c>
      <c r="DJ19" s="62" t="str">
        <f t="shared" si="24"/>
        <v/>
      </c>
      <c r="DK19" s="62" t="str">
        <f t="shared" si="25"/>
        <v/>
      </c>
      <c r="DL19" s="62" t="str">
        <f t="shared" si="26"/>
        <v/>
      </c>
      <c r="DM19" s="62" t="str">
        <f t="shared" si="27"/>
        <v/>
      </c>
      <c r="DN19" s="62" t="str">
        <f t="shared" si="28"/>
        <v/>
      </c>
      <c r="DO19" s="67" t="str">
        <f t="shared" si="29"/>
        <v/>
      </c>
      <c r="DP19" s="25" t="str">
        <f t="shared" si="30"/>
        <v/>
      </c>
      <c r="DQ19" s="25" t="str">
        <f t="shared" si="31"/>
        <v/>
      </c>
      <c r="DR19" s="25" t="str">
        <f t="shared" si="32"/>
        <v/>
      </c>
      <c r="DS19" s="25" t="str">
        <f t="shared" si="33"/>
        <v/>
      </c>
      <c r="DT19" s="25" t="str">
        <f t="shared" si="34"/>
        <v/>
      </c>
      <c r="DU19" s="25" t="str">
        <f t="shared" si="35"/>
        <v/>
      </c>
      <c r="DV19" s="44" t="str">
        <f t="shared" si="36"/>
        <v/>
      </c>
      <c r="DW19" s="15"/>
      <c r="DX19" s="53" t="str">
        <f t="shared" si="37"/>
        <v/>
      </c>
      <c r="DY19" s="54" t="str">
        <f t="shared" si="42"/>
        <v/>
      </c>
      <c r="DZ19" s="15"/>
      <c r="EA19" s="31" t="str">
        <f t="shared" si="38"/>
        <v/>
      </c>
    </row>
    <row r="20" spans="2:131" ht="15.75">
      <c r="B20" s="11"/>
      <c r="C20" s="18"/>
      <c r="D20" s="12">
        <f t="shared" si="43"/>
        <v>10</v>
      </c>
      <c r="E20" s="11"/>
      <c r="F20" s="11"/>
      <c r="G20" s="11"/>
      <c r="H20" s="11"/>
      <c r="I20" s="11"/>
      <c r="J20" s="11"/>
      <c r="K20" s="11"/>
      <c r="L20" s="11"/>
      <c r="M20" s="13"/>
      <c r="N20" s="14"/>
      <c r="O20" s="14"/>
      <c r="P20" s="14"/>
      <c r="Q20" s="11"/>
      <c r="R20" s="11"/>
      <c r="S20" s="11"/>
      <c r="T20" s="13"/>
      <c r="U20" s="14"/>
      <c r="V20" s="14"/>
      <c r="W20" s="14"/>
      <c r="X20" s="15"/>
      <c r="Y20" s="16"/>
      <c r="Z20" s="16"/>
      <c r="AA20" s="16"/>
      <c r="AB20" s="16"/>
      <c r="AC20" s="17"/>
      <c r="AD20" s="15"/>
      <c r="AE20" s="58"/>
      <c r="AF20" s="58"/>
      <c r="AG20" s="58"/>
      <c r="AH20" s="58"/>
      <c r="AI20" s="58"/>
      <c r="AJ20" s="18"/>
      <c r="AK20" s="18"/>
      <c r="AL20" s="18"/>
      <c r="AM20" s="18"/>
      <c r="AN20" s="18"/>
      <c r="AO20" s="18"/>
      <c r="AP20" s="18"/>
      <c r="AQ20" s="15"/>
      <c r="AR20" s="15" t="str">
        <f t="shared" si="39"/>
        <v/>
      </c>
      <c r="AS20" s="59"/>
      <c r="AT20" s="59"/>
      <c r="AU20" s="59"/>
      <c r="AV20" s="59"/>
      <c r="AW20" s="59"/>
      <c r="AX20" s="19"/>
      <c r="AY20" s="19"/>
      <c r="AZ20" s="19"/>
      <c r="BA20" s="19"/>
      <c r="BB20" s="19"/>
      <c r="BC20" s="19"/>
      <c r="BD20" s="19"/>
      <c r="BE20" s="20" t="str">
        <f t="shared" si="6"/>
        <v/>
      </c>
      <c r="BF20" s="20" t="str">
        <f t="shared" si="7"/>
        <v/>
      </c>
      <c r="BG20" s="15"/>
      <c r="BH20" s="64"/>
      <c r="BI20" s="64"/>
      <c r="BJ20" s="64"/>
      <c r="BK20" s="64"/>
      <c r="BL20" s="64"/>
      <c r="BM20" s="21"/>
      <c r="BN20" s="21"/>
      <c r="BO20" s="21"/>
      <c r="BP20" s="21"/>
      <c r="BQ20" s="21"/>
      <c r="BR20" s="21"/>
      <c r="BS20" s="21"/>
      <c r="BT20" s="15"/>
      <c r="BU20" s="21"/>
      <c r="BV20" s="21"/>
      <c r="BW20" s="21"/>
      <c r="BX20" s="21"/>
      <c r="BY20" s="21"/>
      <c r="BZ20" s="21"/>
      <c r="CA20" s="22" t="str">
        <f t="shared" si="8"/>
        <v/>
      </c>
      <c r="CB20" s="15"/>
      <c r="CC20" s="49" t="str">
        <f t="shared" si="40"/>
        <v/>
      </c>
      <c r="CD20" s="65" t="str">
        <f t="shared" si="9"/>
        <v/>
      </c>
      <c r="CE20" s="65" t="str">
        <f t="shared" si="10"/>
        <v/>
      </c>
      <c r="CF20" s="65" t="str">
        <f t="shared" si="11"/>
        <v/>
      </c>
      <c r="CG20" s="65" t="str">
        <f t="shared" si="12"/>
        <v/>
      </c>
      <c r="CH20" s="65" t="str">
        <f t="shared" si="13"/>
        <v/>
      </c>
      <c r="CI20" s="66" t="str">
        <f t="shared" si="14"/>
        <v/>
      </c>
      <c r="CJ20" s="31" t="str">
        <f t="shared" si="15"/>
        <v/>
      </c>
      <c r="CK20" s="31" t="str">
        <f t="shared" si="16"/>
        <v/>
      </c>
      <c r="CL20" s="31" t="str">
        <f t="shared" si="17"/>
        <v/>
      </c>
      <c r="CM20" s="31" t="str">
        <f t="shared" si="18"/>
        <v/>
      </c>
      <c r="CN20" s="31" t="str">
        <f t="shared" si="19"/>
        <v/>
      </c>
      <c r="CO20" s="31" t="str">
        <f t="shared" si="20"/>
        <v/>
      </c>
      <c r="CP20" s="31" t="str">
        <f t="shared" si="21"/>
        <v/>
      </c>
      <c r="CQ20" s="44" t="str">
        <f t="shared" si="22"/>
        <v/>
      </c>
      <c r="CR20" s="31" t="str">
        <f t="shared" si="23"/>
        <v/>
      </c>
      <c r="CS20" s="9"/>
      <c r="CT20" s="9"/>
      <c r="CU20" s="65" t="str">
        <f>IFERROR(INDEX(CU$36:CU$39,(#REF!="System")* 4 + MATCH(AE20,#REF!, 0)),"")</f>
        <v/>
      </c>
      <c r="CV20" s="65" t="str">
        <f>IFERROR(INDEX(CV$36:CV$39,(#REF!="System")* 4 + MATCH(AF20,#REF!, 0)),"")</f>
        <v/>
      </c>
      <c r="CW20" s="65" t="str">
        <f>IFERROR(INDEX(CW$36:CW$39,(#REF!="System")* 4 + MATCH(AG20,#REF!, 0)),"")</f>
        <v/>
      </c>
      <c r="CX20" s="65" t="str">
        <f>IFERROR(INDEX(CX$36:CX$39,(#REF!="System")* 4 + MATCH(AH20,#REF!, 0)),"")</f>
        <v/>
      </c>
      <c r="CY20" s="65" t="str">
        <f>IFERROR(INDEX(CY$36:CY$39,(#REF!="System")* 4 + MATCH(AI20,#REF!, 0)),"")</f>
        <v/>
      </c>
      <c r="CZ20" s="31" t="str">
        <f>IFERROR(INDEX(CZ$36:CZ$39,(#REF!="System")* 4 + MATCH(AJ20,#REF!, 0)),"")</f>
        <v/>
      </c>
      <c r="DA20" s="31" t="str">
        <f>IFERROR(INDEX(DA$36:DA$39,(#REF!="System")* 4 + MATCH(AK20,#REF!, 0)),"")</f>
        <v/>
      </c>
      <c r="DB20" s="31" t="str">
        <f>IFERROR(INDEX(DB$36:DB$39,(#REF!="System")* 4 + MATCH(AL20,#REF!, 0)),"")</f>
        <v/>
      </c>
      <c r="DC20" s="31" t="str">
        <f>IFERROR(INDEX(DC$36:DC$39,(#REF!="System")* 4 + MATCH(AM20,#REF!, 0)),"")</f>
        <v/>
      </c>
      <c r="DD20" s="31" t="str">
        <f>IFERROR(INDEX(DD$36:DD$39,(#REF!="System")* 4 + MATCH(AN20,#REF!, 0)),"")</f>
        <v/>
      </c>
      <c r="DE20" s="31" t="str">
        <f>IFERROR(INDEX(DE$36:DE$39,(#REF!="System")* 4 + MATCH(AO20,#REF!, 0)),"")</f>
        <v/>
      </c>
      <c r="DF20" s="31" t="str">
        <f>IFERROR(INDEX(DF$36:DF$39,(#REF!="System")* 4 + MATCH(AP20,#REF!, 0)),"")</f>
        <v/>
      </c>
      <c r="DG20" s="15"/>
      <c r="DH20" s="49">
        <f t="shared" si="44"/>
        <v>1.1499999999999999</v>
      </c>
      <c r="DI20" s="49" t="str">
        <f t="shared" si="41"/>
        <v/>
      </c>
      <c r="DJ20" s="62" t="str">
        <f t="shared" si="24"/>
        <v/>
      </c>
      <c r="DK20" s="62" t="str">
        <f t="shared" si="25"/>
        <v/>
      </c>
      <c r="DL20" s="62" t="str">
        <f t="shared" si="26"/>
        <v/>
      </c>
      <c r="DM20" s="62" t="str">
        <f t="shared" si="27"/>
        <v/>
      </c>
      <c r="DN20" s="62" t="str">
        <f t="shared" si="28"/>
        <v/>
      </c>
      <c r="DO20" s="67" t="str">
        <f t="shared" si="29"/>
        <v/>
      </c>
      <c r="DP20" s="25" t="str">
        <f t="shared" si="30"/>
        <v/>
      </c>
      <c r="DQ20" s="25" t="str">
        <f t="shared" si="31"/>
        <v/>
      </c>
      <c r="DR20" s="25" t="str">
        <f t="shared" si="32"/>
        <v/>
      </c>
      <c r="DS20" s="25" t="str">
        <f t="shared" si="33"/>
        <v/>
      </c>
      <c r="DT20" s="25" t="str">
        <f t="shared" si="34"/>
        <v/>
      </c>
      <c r="DU20" s="25" t="str">
        <f t="shared" si="35"/>
        <v/>
      </c>
      <c r="DV20" s="44" t="str">
        <f t="shared" si="36"/>
        <v/>
      </c>
      <c r="DW20" s="15"/>
      <c r="DX20" s="53" t="str">
        <f t="shared" si="37"/>
        <v/>
      </c>
      <c r="DY20" s="54" t="str">
        <f t="shared" si="42"/>
        <v/>
      </c>
      <c r="DZ20" s="15"/>
      <c r="EA20" s="31" t="str">
        <f t="shared" si="38"/>
        <v/>
      </c>
    </row>
    <row r="21" spans="2:131" ht="15.75">
      <c r="B21" s="11"/>
      <c r="C21" s="18"/>
      <c r="D21" s="12">
        <f t="shared" si="43"/>
        <v>11</v>
      </c>
      <c r="E21" s="11"/>
      <c r="F21" s="11"/>
      <c r="G21" s="11"/>
      <c r="H21" s="11"/>
      <c r="I21" s="11"/>
      <c r="J21" s="11"/>
      <c r="K21" s="11"/>
      <c r="L21" s="11"/>
      <c r="M21" s="13"/>
      <c r="N21" s="14"/>
      <c r="O21" s="14"/>
      <c r="P21" s="14"/>
      <c r="Q21" s="11"/>
      <c r="R21" s="11"/>
      <c r="S21" s="11"/>
      <c r="T21" s="13"/>
      <c r="U21" s="14"/>
      <c r="V21" s="14"/>
      <c r="W21" s="14"/>
      <c r="X21" s="15"/>
      <c r="Y21" s="16"/>
      <c r="Z21" s="16"/>
      <c r="AA21" s="16"/>
      <c r="AB21" s="16"/>
      <c r="AC21" s="17"/>
      <c r="AD21" s="15"/>
      <c r="AE21" s="58"/>
      <c r="AF21" s="58"/>
      <c r="AG21" s="58"/>
      <c r="AH21" s="58"/>
      <c r="AI21" s="58"/>
      <c r="AJ21" s="18"/>
      <c r="AK21" s="18"/>
      <c r="AL21" s="18"/>
      <c r="AM21" s="18"/>
      <c r="AN21" s="18"/>
      <c r="AO21" s="18"/>
      <c r="AP21" s="18"/>
      <c r="AQ21" s="15"/>
      <c r="AR21" s="15" t="str">
        <f t="shared" si="39"/>
        <v/>
      </c>
      <c r="AS21" s="59"/>
      <c r="AT21" s="59"/>
      <c r="AU21" s="59"/>
      <c r="AV21" s="59"/>
      <c r="AW21" s="59"/>
      <c r="AX21" s="19"/>
      <c r="AY21" s="19"/>
      <c r="AZ21" s="19"/>
      <c r="BA21" s="19"/>
      <c r="BB21" s="19"/>
      <c r="BC21" s="19"/>
      <c r="BD21" s="19"/>
      <c r="BE21" s="20" t="str">
        <f t="shared" si="6"/>
        <v/>
      </c>
      <c r="BF21" s="20" t="str">
        <f t="shared" si="7"/>
        <v/>
      </c>
      <c r="BG21" s="15"/>
      <c r="BH21" s="64"/>
      <c r="BI21" s="64"/>
      <c r="BJ21" s="64"/>
      <c r="BK21" s="64"/>
      <c r="BL21" s="64"/>
      <c r="BM21" s="21"/>
      <c r="BN21" s="21"/>
      <c r="BO21" s="21"/>
      <c r="BP21" s="21"/>
      <c r="BQ21" s="21"/>
      <c r="BR21" s="21"/>
      <c r="BS21" s="21"/>
      <c r="BT21" s="15"/>
      <c r="BU21" s="21"/>
      <c r="BV21" s="21"/>
      <c r="BW21" s="21"/>
      <c r="BX21" s="21"/>
      <c r="BY21" s="21"/>
      <c r="BZ21" s="21"/>
      <c r="CA21" s="22" t="str">
        <f t="shared" si="8"/>
        <v/>
      </c>
      <c r="CB21" s="15"/>
      <c r="CC21" s="49" t="str">
        <f t="shared" si="40"/>
        <v/>
      </c>
      <c r="CD21" s="65" t="str">
        <f t="shared" si="9"/>
        <v/>
      </c>
      <c r="CE21" s="65" t="str">
        <f t="shared" si="10"/>
        <v/>
      </c>
      <c r="CF21" s="65" t="str">
        <f t="shared" si="11"/>
        <v/>
      </c>
      <c r="CG21" s="65" t="str">
        <f t="shared" si="12"/>
        <v/>
      </c>
      <c r="CH21" s="65" t="str">
        <f t="shared" si="13"/>
        <v/>
      </c>
      <c r="CI21" s="66" t="str">
        <f t="shared" si="14"/>
        <v/>
      </c>
      <c r="CJ21" s="31" t="str">
        <f t="shared" si="15"/>
        <v/>
      </c>
      <c r="CK21" s="31" t="str">
        <f t="shared" si="16"/>
        <v/>
      </c>
      <c r="CL21" s="31" t="str">
        <f t="shared" si="17"/>
        <v/>
      </c>
      <c r="CM21" s="31" t="str">
        <f t="shared" si="18"/>
        <v/>
      </c>
      <c r="CN21" s="31" t="str">
        <f t="shared" si="19"/>
        <v/>
      </c>
      <c r="CO21" s="31" t="str">
        <f t="shared" si="20"/>
        <v/>
      </c>
      <c r="CP21" s="31" t="str">
        <f t="shared" si="21"/>
        <v/>
      </c>
      <c r="CQ21" s="44" t="str">
        <f t="shared" si="22"/>
        <v/>
      </c>
      <c r="CR21" s="31" t="str">
        <f t="shared" si="23"/>
        <v/>
      </c>
      <c r="CS21" s="9"/>
      <c r="CT21" s="9"/>
      <c r="CU21" s="65" t="str">
        <f>IFERROR(INDEX(CU$36:CU$39,(#REF!="System")* 4 + MATCH(AE21,#REF!, 0)),"")</f>
        <v/>
      </c>
      <c r="CV21" s="65" t="str">
        <f>IFERROR(INDEX(CV$36:CV$39,(#REF!="System")* 4 + MATCH(AF21,#REF!, 0)),"")</f>
        <v/>
      </c>
      <c r="CW21" s="65" t="str">
        <f>IFERROR(INDEX(CW$36:CW$39,(#REF!="System")* 4 + MATCH(AG21,#REF!, 0)),"")</f>
        <v/>
      </c>
      <c r="CX21" s="65" t="str">
        <f>IFERROR(INDEX(CX$36:CX$39,(#REF!="System")* 4 + MATCH(AH21,#REF!, 0)),"")</f>
        <v/>
      </c>
      <c r="CY21" s="65" t="str">
        <f>IFERROR(INDEX(CY$36:CY$39,(#REF!="System")* 4 + MATCH(AI21,#REF!, 0)),"")</f>
        <v/>
      </c>
      <c r="CZ21" s="31" t="str">
        <f>IFERROR(INDEX(CZ$36:CZ$39,(#REF!="System")* 4 + MATCH(AJ21,#REF!, 0)),"")</f>
        <v/>
      </c>
      <c r="DA21" s="31" t="str">
        <f>IFERROR(INDEX(DA$36:DA$39,(#REF!="System")* 4 + MATCH(AK21,#REF!, 0)),"")</f>
        <v/>
      </c>
      <c r="DB21" s="31" t="str">
        <f>IFERROR(INDEX(DB$36:DB$39,(#REF!="System")* 4 + MATCH(AL21,#REF!, 0)),"")</f>
        <v/>
      </c>
      <c r="DC21" s="31" t="str">
        <f>IFERROR(INDEX(DC$36:DC$39,(#REF!="System")* 4 + MATCH(AM21,#REF!, 0)),"")</f>
        <v/>
      </c>
      <c r="DD21" s="31" t="str">
        <f>IFERROR(INDEX(DD$36:DD$39,(#REF!="System")* 4 + MATCH(AN21,#REF!, 0)),"")</f>
        <v/>
      </c>
      <c r="DE21" s="31" t="str">
        <f>IFERROR(INDEX(DE$36:DE$39,(#REF!="System")* 4 + MATCH(AO21,#REF!, 0)),"")</f>
        <v/>
      </c>
      <c r="DF21" s="31" t="str">
        <f>IFERROR(INDEX(DF$36:DF$39,(#REF!="System")* 4 + MATCH(AP21,#REF!, 0)),"")</f>
        <v/>
      </c>
      <c r="DG21" s="15"/>
      <c r="DH21" s="49">
        <f t="shared" si="44"/>
        <v>1.1499999999999999</v>
      </c>
      <c r="DI21" s="49" t="str">
        <f t="shared" si="41"/>
        <v/>
      </c>
      <c r="DJ21" s="62" t="str">
        <f t="shared" si="24"/>
        <v/>
      </c>
      <c r="DK21" s="62" t="str">
        <f t="shared" si="25"/>
        <v/>
      </c>
      <c r="DL21" s="62" t="str">
        <f t="shared" si="26"/>
        <v/>
      </c>
      <c r="DM21" s="62" t="str">
        <f t="shared" si="27"/>
        <v/>
      </c>
      <c r="DN21" s="62" t="str">
        <f t="shared" si="28"/>
        <v/>
      </c>
      <c r="DO21" s="67" t="str">
        <f t="shared" si="29"/>
        <v/>
      </c>
      <c r="DP21" s="25" t="str">
        <f t="shared" si="30"/>
        <v/>
      </c>
      <c r="DQ21" s="25" t="str">
        <f t="shared" si="31"/>
        <v/>
      </c>
      <c r="DR21" s="25" t="str">
        <f t="shared" si="32"/>
        <v/>
      </c>
      <c r="DS21" s="25" t="str">
        <f t="shared" si="33"/>
        <v/>
      </c>
      <c r="DT21" s="25" t="str">
        <f t="shared" si="34"/>
        <v/>
      </c>
      <c r="DU21" s="25" t="str">
        <f t="shared" si="35"/>
        <v/>
      </c>
      <c r="DV21" s="44" t="str">
        <f t="shared" si="36"/>
        <v/>
      </c>
      <c r="DW21" s="15"/>
      <c r="DX21" s="53" t="str">
        <f t="shared" si="37"/>
        <v/>
      </c>
      <c r="DY21" s="54" t="str">
        <f t="shared" si="42"/>
        <v/>
      </c>
      <c r="DZ21" s="15"/>
      <c r="EA21" s="31" t="str">
        <f t="shared" si="38"/>
        <v/>
      </c>
    </row>
    <row r="22" spans="2:131" ht="15.75">
      <c r="B22" s="11"/>
      <c r="C22" s="18"/>
      <c r="D22" s="12">
        <f t="shared" si="43"/>
        <v>12</v>
      </c>
      <c r="E22" s="11"/>
      <c r="F22" s="11"/>
      <c r="G22" s="11"/>
      <c r="H22" s="11"/>
      <c r="I22" s="11"/>
      <c r="J22" s="11"/>
      <c r="K22" s="11"/>
      <c r="L22" s="11"/>
      <c r="M22" s="13"/>
      <c r="N22" s="14"/>
      <c r="O22" s="14"/>
      <c r="P22" s="14"/>
      <c r="Q22" s="11"/>
      <c r="R22" s="11"/>
      <c r="S22" s="11"/>
      <c r="T22" s="13"/>
      <c r="U22" s="14"/>
      <c r="V22" s="14"/>
      <c r="W22" s="14"/>
      <c r="X22" s="15"/>
      <c r="Y22" s="16"/>
      <c r="Z22" s="16"/>
      <c r="AA22" s="16"/>
      <c r="AB22" s="16"/>
      <c r="AC22" s="17"/>
      <c r="AD22" s="15"/>
      <c r="AE22" s="58"/>
      <c r="AF22" s="58"/>
      <c r="AG22" s="58"/>
      <c r="AH22" s="58"/>
      <c r="AI22" s="58"/>
      <c r="AJ22" s="18"/>
      <c r="AK22" s="18"/>
      <c r="AL22" s="18"/>
      <c r="AM22" s="18"/>
      <c r="AN22" s="18"/>
      <c r="AO22" s="18"/>
      <c r="AP22" s="18"/>
      <c r="AQ22" s="15"/>
      <c r="AR22" s="15" t="str">
        <f t="shared" si="39"/>
        <v/>
      </c>
      <c r="AS22" s="59"/>
      <c r="AT22" s="59"/>
      <c r="AU22" s="59"/>
      <c r="AV22" s="59"/>
      <c r="AW22" s="59"/>
      <c r="AX22" s="19"/>
      <c r="AY22" s="19"/>
      <c r="AZ22" s="19"/>
      <c r="BA22" s="19"/>
      <c r="BB22" s="19"/>
      <c r="BC22" s="19"/>
      <c r="BD22" s="19"/>
      <c r="BE22" s="20" t="str">
        <f t="shared" si="6"/>
        <v/>
      </c>
      <c r="BF22" s="20" t="str">
        <f t="shared" si="7"/>
        <v/>
      </c>
      <c r="BG22" s="15"/>
      <c r="BH22" s="64"/>
      <c r="BI22" s="64"/>
      <c r="BJ22" s="64"/>
      <c r="BK22" s="64"/>
      <c r="BL22" s="64"/>
      <c r="BM22" s="21"/>
      <c r="BN22" s="21"/>
      <c r="BO22" s="21"/>
      <c r="BP22" s="21"/>
      <c r="BQ22" s="21"/>
      <c r="BR22" s="21"/>
      <c r="BS22" s="21"/>
      <c r="BT22" s="15"/>
      <c r="BU22" s="21"/>
      <c r="BV22" s="21"/>
      <c r="BW22" s="21"/>
      <c r="BX22" s="21"/>
      <c r="BY22" s="21"/>
      <c r="BZ22" s="21"/>
      <c r="CA22" s="22" t="str">
        <f t="shared" si="8"/>
        <v/>
      </c>
      <c r="CB22" s="15"/>
      <c r="CC22" s="49" t="str">
        <f t="shared" si="40"/>
        <v/>
      </c>
      <c r="CD22" s="65" t="str">
        <f t="shared" si="9"/>
        <v/>
      </c>
      <c r="CE22" s="65" t="str">
        <f t="shared" si="10"/>
        <v/>
      </c>
      <c r="CF22" s="65" t="str">
        <f t="shared" si="11"/>
        <v/>
      </c>
      <c r="CG22" s="65" t="str">
        <f t="shared" si="12"/>
        <v/>
      </c>
      <c r="CH22" s="65" t="str">
        <f t="shared" si="13"/>
        <v/>
      </c>
      <c r="CI22" s="66" t="str">
        <f t="shared" si="14"/>
        <v/>
      </c>
      <c r="CJ22" s="31" t="str">
        <f t="shared" si="15"/>
        <v/>
      </c>
      <c r="CK22" s="31" t="str">
        <f t="shared" si="16"/>
        <v/>
      </c>
      <c r="CL22" s="31" t="str">
        <f t="shared" si="17"/>
        <v/>
      </c>
      <c r="CM22" s="31" t="str">
        <f t="shared" si="18"/>
        <v/>
      </c>
      <c r="CN22" s="31" t="str">
        <f t="shared" si="19"/>
        <v/>
      </c>
      <c r="CO22" s="31" t="str">
        <f t="shared" si="20"/>
        <v/>
      </c>
      <c r="CP22" s="31" t="str">
        <f t="shared" si="21"/>
        <v/>
      </c>
      <c r="CQ22" s="44" t="str">
        <f t="shared" si="22"/>
        <v/>
      </c>
      <c r="CR22" s="31" t="str">
        <f t="shared" si="23"/>
        <v/>
      </c>
      <c r="CS22" s="9"/>
      <c r="CT22" s="9"/>
      <c r="CU22" s="65" t="str">
        <f>IFERROR(INDEX(CU$36:CU$39,(#REF!="System")* 4 + MATCH(AE22,#REF!, 0)),"")</f>
        <v/>
      </c>
      <c r="CV22" s="65" t="str">
        <f>IFERROR(INDEX(CV$36:CV$39,(#REF!="System")* 4 + MATCH(AF22,#REF!, 0)),"")</f>
        <v/>
      </c>
      <c r="CW22" s="65" t="str">
        <f>IFERROR(INDEX(CW$36:CW$39,(#REF!="System")* 4 + MATCH(AG22,#REF!, 0)),"")</f>
        <v/>
      </c>
      <c r="CX22" s="65" t="str">
        <f>IFERROR(INDEX(CX$36:CX$39,(#REF!="System")* 4 + MATCH(AH22,#REF!, 0)),"")</f>
        <v/>
      </c>
      <c r="CY22" s="65" t="str">
        <f>IFERROR(INDEX(CY$36:CY$39,(#REF!="System")* 4 + MATCH(AI22,#REF!, 0)),"")</f>
        <v/>
      </c>
      <c r="CZ22" s="31" t="str">
        <f>IFERROR(INDEX(CZ$36:CZ$39,(#REF!="System")* 4 + MATCH(AJ22,#REF!, 0)),"")</f>
        <v/>
      </c>
      <c r="DA22" s="31" t="str">
        <f>IFERROR(INDEX(DA$36:DA$39,(#REF!="System")* 4 + MATCH(AK22,#REF!, 0)),"")</f>
        <v/>
      </c>
      <c r="DB22" s="31" t="str">
        <f>IFERROR(INDEX(DB$36:DB$39,(#REF!="System")* 4 + MATCH(AL22,#REF!, 0)),"")</f>
        <v/>
      </c>
      <c r="DC22" s="31" t="str">
        <f>IFERROR(INDEX(DC$36:DC$39,(#REF!="System")* 4 + MATCH(AM22,#REF!, 0)),"")</f>
        <v/>
      </c>
      <c r="DD22" s="31" t="str">
        <f>IFERROR(INDEX(DD$36:DD$39,(#REF!="System")* 4 + MATCH(AN22,#REF!, 0)),"")</f>
        <v/>
      </c>
      <c r="DE22" s="31" t="str">
        <f>IFERROR(INDEX(DE$36:DE$39,(#REF!="System")* 4 + MATCH(AO22,#REF!, 0)),"")</f>
        <v/>
      </c>
      <c r="DF22" s="31" t="str">
        <f>IFERROR(INDEX(DF$36:DF$39,(#REF!="System")* 4 + MATCH(AP22,#REF!, 0)),"")</f>
        <v/>
      </c>
      <c r="DG22" s="15"/>
      <c r="DH22" s="49">
        <f t="shared" si="44"/>
        <v>1.1499999999999999</v>
      </c>
      <c r="DI22" s="49" t="str">
        <f t="shared" si="41"/>
        <v/>
      </c>
      <c r="DJ22" s="62" t="str">
        <f t="shared" si="24"/>
        <v/>
      </c>
      <c r="DK22" s="62" t="str">
        <f t="shared" si="25"/>
        <v/>
      </c>
      <c r="DL22" s="62" t="str">
        <f t="shared" si="26"/>
        <v/>
      </c>
      <c r="DM22" s="62" t="str">
        <f t="shared" si="27"/>
        <v/>
      </c>
      <c r="DN22" s="62" t="str">
        <f t="shared" si="28"/>
        <v/>
      </c>
      <c r="DO22" s="67" t="str">
        <f t="shared" si="29"/>
        <v/>
      </c>
      <c r="DP22" s="25" t="str">
        <f t="shared" si="30"/>
        <v/>
      </c>
      <c r="DQ22" s="25" t="str">
        <f t="shared" si="31"/>
        <v/>
      </c>
      <c r="DR22" s="25" t="str">
        <f t="shared" si="32"/>
        <v/>
      </c>
      <c r="DS22" s="25" t="str">
        <f t="shared" si="33"/>
        <v/>
      </c>
      <c r="DT22" s="25" t="str">
        <f t="shared" si="34"/>
        <v/>
      </c>
      <c r="DU22" s="25" t="str">
        <f t="shared" si="35"/>
        <v/>
      </c>
      <c r="DV22" s="44" t="str">
        <f t="shared" si="36"/>
        <v/>
      </c>
      <c r="DW22" s="15"/>
      <c r="DX22" s="53" t="str">
        <f t="shared" si="37"/>
        <v/>
      </c>
      <c r="DY22" s="54" t="str">
        <f t="shared" si="42"/>
        <v/>
      </c>
      <c r="DZ22" s="15"/>
      <c r="EA22" s="31" t="str">
        <f t="shared" si="38"/>
        <v/>
      </c>
    </row>
    <row r="23" spans="2:131" ht="15.75">
      <c r="B23" s="11"/>
      <c r="C23" s="18"/>
      <c r="D23" s="12">
        <f t="shared" si="43"/>
        <v>13</v>
      </c>
      <c r="E23" s="11"/>
      <c r="F23" s="11"/>
      <c r="G23" s="11"/>
      <c r="H23" s="11"/>
      <c r="I23" s="11"/>
      <c r="J23" s="11"/>
      <c r="K23" s="11"/>
      <c r="L23" s="11"/>
      <c r="M23" s="13"/>
      <c r="N23" s="14"/>
      <c r="O23" s="14"/>
      <c r="P23" s="14"/>
      <c r="Q23" s="11"/>
      <c r="R23" s="11"/>
      <c r="S23" s="11"/>
      <c r="T23" s="13"/>
      <c r="U23" s="14"/>
      <c r="V23" s="14"/>
      <c r="W23" s="14"/>
      <c r="X23" s="15"/>
      <c r="Y23" s="16"/>
      <c r="Z23" s="16"/>
      <c r="AA23" s="16"/>
      <c r="AB23" s="16"/>
      <c r="AC23" s="17"/>
      <c r="AD23" s="15"/>
      <c r="AE23" s="58"/>
      <c r="AF23" s="58"/>
      <c r="AG23" s="58"/>
      <c r="AH23" s="58"/>
      <c r="AI23" s="58"/>
      <c r="AJ23" s="18"/>
      <c r="AK23" s="18"/>
      <c r="AL23" s="18"/>
      <c r="AM23" s="18"/>
      <c r="AN23" s="18"/>
      <c r="AO23" s="18"/>
      <c r="AP23" s="18"/>
      <c r="AQ23" s="15"/>
      <c r="AR23" s="15" t="str">
        <f t="shared" si="39"/>
        <v/>
      </c>
      <c r="AS23" s="59"/>
      <c r="AT23" s="59"/>
      <c r="AU23" s="59"/>
      <c r="AV23" s="59"/>
      <c r="AW23" s="59"/>
      <c r="AX23" s="19"/>
      <c r="AY23" s="19"/>
      <c r="AZ23" s="19"/>
      <c r="BA23" s="19"/>
      <c r="BB23" s="19"/>
      <c r="BC23" s="19"/>
      <c r="BD23" s="19"/>
      <c r="BE23" s="20" t="str">
        <f t="shared" si="6"/>
        <v/>
      </c>
      <c r="BF23" s="20" t="str">
        <f t="shared" si="7"/>
        <v/>
      </c>
      <c r="BG23" s="15"/>
      <c r="BH23" s="64"/>
      <c r="BI23" s="64"/>
      <c r="BJ23" s="64"/>
      <c r="BK23" s="64"/>
      <c r="BL23" s="64"/>
      <c r="BM23" s="21"/>
      <c r="BN23" s="21"/>
      <c r="BO23" s="21"/>
      <c r="BP23" s="21"/>
      <c r="BQ23" s="21"/>
      <c r="BR23" s="21"/>
      <c r="BS23" s="21"/>
      <c r="BT23" s="15"/>
      <c r="BU23" s="21"/>
      <c r="BV23" s="21"/>
      <c r="BW23" s="21"/>
      <c r="BX23" s="21"/>
      <c r="BY23" s="21"/>
      <c r="BZ23" s="21"/>
      <c r="CA23" s="22" t="str">
        <f t="shared" si="8"/>
        <v/>
      </c>
      <c r="CB23" s="15"/>
      <c r="CC23" s="49" t="str">
        <f t="shared" si="40"/>
        <v/>
      </c>
      <c r="CD23" s="65" t="str">
        <f t="shared" si="9"/>
        <v/>
      </c>
      <c r="CE23" s="65" t="str">
        <f t="shared" si="10"/>
        <v/>
      </c>
      <c r="CF23" s="65" t="str">
        <f t="shared" si="11"/>
        <v/>
      </c>
      <c r="CG23" s="65" t="str">
        <f t="shared" si="12"/>
        <v/>
      </c>
      <c r="CH23" s="65" t="str">
        <f t="shared" si="13"/>
        <v/>
      </c>
      <c r="CI23" s="66" t="str">
        <f t="shared" si="14"/>
        <v/>
      </c>
      <c r="CJ23" s="31" t="str">
        <f t="shared" si="15"/>
        <v/>
      </c>
      <c r="CK23" s="31" t="str">
        <f t="shared" si="16"/>
        <v/>
      </c>
      <c r="CL23" s="31" t="str">
        <f t="shared" si="17"/>
        <v/>
      </c>
      <c r="CM23" s="31" t="str">
        <f t="shared" si="18"/>
        <v/>
      </c>
      <c r="CN23" s="31" t="str">
        <f t="shared" si="19"/>
        <v/>
      </c>
      <c r="CO23" s="31" t="str">
        <f t="shared" si="20"/>
        <v/>
      </c>
      <c r="CP23" s="31" t="str">
        <f t="shared" si="21"/>
        <v/>
      </c>
      <c r="CQ23" s="44" t="str">
        <f t="shared" si="22"/>
        <v/>
      </c>
      <c r="CR23" s="31" t="str">
        <f t="shared" si="23"/>
        <v/>
      </c>
      <c r="CS23" s="9"/>
      <c r="CT23" s="9"/>
      <c r="CU23" s="65" t="str">
        <f>IFERROR(INDEX(CU$36:CU$39,(#REF!="System")* 4 + MATCH(AE23,#REF!, 0)),"")</f>
        <v/>
      </c>
      <c r="CV23" s="65" t="str">
        <f>IFERROR(INDEX(CV$36:CV$39,(#REF!="System")* 4 + MATCH(AF23,#REF!, 0)),"")</f>
        <v/>
      </c>
      <c r="CW23" s="65" t="str">
        <f>IFERROR(INDEX(CW$36:CW$39,(#REF!="System")* 4 + MATCH(AG23,#REF!, 0)),"")</f>
        <v/>
      </c>
      <c r="CX23" s="65" t="str">
        <f>IFERROR(INDEX(CX$36:CX$39,(#REF!="System")* 4 + MATCH(AH23,#REF!, 0)),"")</f>
        <v/>
      </c>
      <c r="CY23" s="65" t="str">
        <f>IFERROR(INDEX(CY$36:CY$39,(#REF!="System")* 4 + MATCH(AI23,#REF!, 0)),"")</f>
        <v/>
      </c>
      <c r="CZ23" s="31" t="str">
        <f>IFERROR(INDEX(CZ$36:CZ$39,(#REF!="System")* 4 + MATCH(AJ23,#REF!, 0)),"")</f>
        <v/>
      </c>
      <c r="DA23" s="31" t="str">
        <f>IFERROR(INDEX(DA$36:DA$39,(#REF!="System")* 4 + MATCH(AK23,#REF!, 0)),"")</f>
        <v/>
      </c>
      <c r="DB23" s="31" t="str">
        <f>IFERROR(INDEX(DB$36:DB$39,(#REF!="System")* 4 + MATCH(AL23,#REF!, 0)),"")</f>
        <v/>
      </c>
      <c r="DC23" s="31" t="str">
        <f>IFERROR(INDEX(DC$36:DC$39,(#REF!="System")* 4 + MATCH(AM23,#REF!, 0)),"")</f>
        <v/>
      </c>
      <c r="DD23" s="31" t="str">
        <f>IFERROR(INDEX(DD$36:DD$39,(#REF!="System")* 4 + MATCH(AN23,#REF!, 0)),"")</f>
        <v/>
      </c>
      <c r="DE23" s="31" t="str">
        <f>IFERROR(INDEX(DE$36:DE$39,(#REF!="System")* 4 + MATCH(AO23,#REF!, 0)),"")</f>
        <v/>
      </c>
      <c r="DF23" s="31" t="str">
        <f>IFERROR(INDEX(DF$36:DF$39,(#REF!="System")* 4 + MATCH(AP23,#REF!, 0)),"")</f>
        <v/>
      </c>
      <c r="DG23" s="15"/>
      <c r="DH23" s="49">
        <f t="shared" si="44"/>
        <v>1.1499999999999999</v>
      </c>
      <c r="DI23" s="49" t="str">
        <f t="shared" si="41"/>
        <v/>
      </c>
      <c r="DJ23" s="62" t="str">
        <f t="shared" si="24"/>
        <v/>
      </c>
      <c r="DK23" s="62" t="str">
        <f t="shared" si="25"/>
        <v/>
      </c>
      <c r="DL23" s="62" t="str">
        <f t="shared" si="26"/>
        <v/>
      </c>
      <c r="DM23" s="62" t="str">
        <f t="shared" si="27"/>
        <v/>
      </c>
      <c r="DN23" s="62" t="str">
        <f t="shared" si="28"/>
        <v/>
      </c>
      <c r="DO23" s="67" t="str">
        <f t="shared" si="29"/>
        <v/>
      </c>
      <c r="DP23" s="25" t="str">
        <f t="shared" si="30"/>
        <v/>
      </c>
      <c r="DQ23" s="25" t="str">
        <f t="shared" si="31"/>
        <v/>
      </c>
      <c r="DR23" s="25" t="str">
        <f t="shared" si="32"/>
        <v/>
      </c>
      <c r="DS23" s="25" t="str">
        <f t="shared" si="33"/>
        <v/>
      </c>
      <c r="DT23" s="25" t="str">
        <f t="shared" si="34"/>
        <v/>
      </c>
      <c r="DU23" s="25" t="str">
        <f t="shared" si="35"/>
        <v/>
      </c>
      <c r="DV23" s="44" t="str">
        <f t="shared" si="36"/>
        <v/>
      </c>
      <c r="DW23" s="15"/>
      <c r="DX23" s="53" t="str">
        <f t="shared" si="37"/>
        <v/>
      </c>
      <c r="DY23" s="54" t="str">
        <f t="shared" si="42"/>
        <v/>
      </c>
      <c r="DZ23" s="15"/>
      <c r="EA23" s="31" t="str">
        <f t="shared" si="38"/>
        <v/>
      </c>
    </row>
    <row r="24" spans="2:131" ht="15.75">
      <c r="B24" s="11"/>
      <c r="C24" s="18"/>
      <c r="D24" s="12">
        <f t="shared" si="43"/>
        <v>14</v>
      </c>
      <c r="E24" s="11"/>
      <c r="F24" s="11"/>
      <c r="G24" s="11"/>
      <c r="H24" s="11"/>
      <c r="I24" s="11"/>
      <c r="J24" s="11"/>
      <c r="K24" s="11"/>
      <c r="L24" s="11"/>
      <c r="M24" s="13"/>
      <c r="N24" s="14"/>
      <c r="O24" s="14"/>
      <c r="P24" s="14"/>
      <c r="Q24" s="11"/>
      <c r="R24" s="11"/>
      <c r="S24" s="11"/>
      <c r="T24" s="13"/>
      <c r="U24" s="14"/>
      <c r="V24" s="14"/>
      <c r="W24" s="14"/>
      <c r="X24" s="15"/>
      <c r="Y24" s="16"/>
      <c r="Z24" s="16"/>
      <c r="AA24" s="16"/>
      <c r="AB24" s="16"/>
      <c r="AC24" s="17"/>
      <c r="AD24" s="15"/>
      <c r="AE24" s="58"/>
      <c r="AF24" s="58"/>
      <c r="AG24" s="58"/>
      <c r="AH24" s="58"/>
      <c r="AI24" s="58"/>
      <c r="AJ24" s="18"/>
      <c r="AK24" s="18"/>
      <c r="AL24" s="18"/>
      <c r="AM24" s="18"/>
      <c r="AN24" s="18"/>
      <c r="AO24" s="18"/>
      <c r="AP24" s="18"/>
      <c r="AQ24" s="15"/>
      <c r="AR24" s="15" t="str">
        <f t="shared" si="39"/>
        <v/>
      </c>
      <c r="AS24" s="59"/>
      <c r="AT24" s="59"/>
      <c r="AU24" s="59"/>
      <c r="AV24" s="59"/>
      <c r="AW24" s="59"/>
      <c r="AX24" s="19"/>
      <c r="AY24" s="19"/>
      <c r="AZ24" s="19"/>
      <c r="BA24" s="19"/>
      <c r="BB24" s="19"/>
      <c r="BC24" s="19"/>
      <c r="BD24" s="19"/>
      <c r="BE24" s="20" t="str">
        <f t="shared" si="6"/>
        <v/>
      </c>
      <c r="BF24" s="20" t="str">
        <f t="shared" si="7"/>
        <v/>
      </c>
      <c r="BG24" s="15"/>
      <c r="BH24" s="64"/>
      <c r="BI24" s="64"/>
      <c r="BJ24" s="64"/>
      <c r="BK24" s="64"/>
      <c r="BL24" s="64"/>
      <c r="BM24" s="21"/>
      <c r="BN24" s="21"/>
      <c r="BO24" s="21"/>
      <c r="BP24" s="21"/>
      <c r="BQ24" s="21"/>
      <c r="BR24" s="21"/>
      <c r="BS24" s="21"/>
      <c r="BT24" s="15"/>
      <c r="BU24" s="21"/>
      <c r="BV24" s="21"/>
      <c r="BW24" s="21"/>
      <c r="BX24" s="21"/>
      <c r="BY24" s="21"/>
      <c r="BZ24" s="21"/>
      <c r="CA24" s="22" t="str">
        <f t="shared" si="8"/>
        <v/>
      </c>
      <c r="CB24" s="15"/>
      <c r="CC24" s="49" t="str">
        <f t="shared" si="40"/>
        <v/>
      </c>
      <c r="CD24" s="65" t="str">
        <f t="shared" si="9"/>
        <v/>
      </c>
      <c r="CE24" s="65" t="str">
        <f t="shared" si="10"/>
        <v/>
      </c>
      <c r="CF24" s="65" t="str">
        <f t="shared" si="11"/>
        <v/>
      </c>
      <c r="CG24" s="65" t="str">
        <f t="shared" si="12"/>
        <v/>
      </c>
      <c r="CH24" s="65" t="str">
        <f t="shared" si="13"/>
        <v/>
      </c>
      <c r="CI24" s="66" t="str">
        <f t="shared" si="14"/>
        <v/>
      </c>
      <c r="CJ24" s="31" t="str">
        <f t="shared" si="15"/>
        <v/>
      </c>
      <c r="CK24" s="31" t="str">
        <f t="shared" si="16"/>
        <v/>
      </c>
      <c r="CL24" s="31" t="str">
        <f t="shared" si="17"/>
        <v/>
      </c>
      <c r="CM24" s="31" t="str">
        <f t="shared" si="18"/>
        <v/>
      </c>
      <c r="CN24" s="31" t="str">
        <f t="shared" si="19"/>
        <v/>
      </c>
      <c r="CO24" s="31" t="str">
        <f t="shared" si="20"/>
        <v/>
      </c>
      <c r="CP24" s="31" t="str">
        <f t="shared" si="21"/>
        <v/>
      </c>
      <c r="CQ24" s="44" t="str">
        <f t="shared" si="22"/>
        <v/>
      </c>
      <c r="CR24" s="31" t="str">
        <f t="shared" si="23"/>
        <v/>
      </c>
      <c r="CS24" s="9"/>
      <c r="CT24" s="9"/>
      <c r="CU24" s="65" t="str">
        <f>IFERROR(INDEX(CU$36:CU$39,(#REF!="System")* 4 + MATCH(AE24,#REF!, 0)),"")</f>
        <v/>
      </c>
      <c r="CV24" s="65" t="str">
        <f>IFERROR(INDEX(CV$36:CV$39,(#REF!="System")* 4 + MATCH(AF24,#REF!, 0)),"")</f>
        <v/>
      </c>
      <c r="CW24" s="65" t="str">
        <f>IFERROR(INDEX(CW$36:CW$39,(#REF!="System")* 4 + MATCH(AG24,#REF!, 0)),"")</f>
        <v/>
      </c>
      <c r="CX24" s="65" t="str">
        <f>IFERROR(INDEX(CX$36:CX$39,(#REF!="System")* 4 + MATCH(AH24,#REF!, 0)),"")</f>
        <v/>
      </c>
      <c r="CY24" s="65" t="str">
        <f>IFERROR(INDEX(CY$36:CY$39,(#REF!="System")* 4 + MATCH(AI24,#REF!, 0)),"")</f>
        <v/>
      </c>
      <c r="CZ24" s="31" t="str">
        <f>IFERROR(INDEX(CZ$36:CZ$39,(#REF!="System")* 4 + MATCH(AJ24,#REF!, 0)),"")</f>
        <v/>
      </c>
      <c r="DA24" s="31" t="str">
        <f>IFERROR(INDEX(DA$36:DA$39,(#REF!="System")* 4 + MATCH(AK24,#REF!, 0)),"")</f>
        <v/>
      </c>
      <c r="DB24" s="31" t="str">
        <f>IFERROR(INDEX(DB$36:DB$39,(#REF!="System")* 4 + MATCH(AL24,#REF!, 0)),"")</f>
        <v/>
      </c>
      <c r="DC24" s="31" t="str">
        <f>IFERROR(INDEX(DC$36:DC$39,(#REF!="System")* 4 + MATCH(AM24,#REF!, 0)),"")</f>
        <v/>
      </c>
      <c r="DD24" s="31" t="str">
        <f>IFERROR(INDEX(DD$36:DD$39,(#REF!="System")* 4 + MATCH(AN24,#REF!, 0)),"")</f>
        <v/>
      </c>
      <c r="DE24" s="31" t="str">
        <f>IFERROR(INDEX(DE$36:DE$39,(#REF!="System")* 4 + MATCH(AO24,#REF!, 0)),"")</f>
        <v/>
      </c>
      <c r="DF24" s="31" t="str">
        <f>IFERROR(INDEX(DF$36:DF$39,(#REF!="System")* 4 + MATCH(AP24,#REF!, 0)),"")</f>
        <v/>
      </c>
      <c r="DG24" s="15"/>
      <c r="DH24" s="49">
        <f t="shared" si="44"/>
        <v>1.1499999999999999</v>
      </c>
      <c r="DI24" s="49" t="str">
        <f t="shared" si="41"/>
        <v/>
      </c>
      <c r="DJ24" s="62" t="str">
        <f t="shared" si="24"/>
        <v/>
      </c>
      <c r="DK24" s="62" t="str">
        <f t="shared" si="25"/>
        <v/>
      </c>
      <c r="DL24" s="62" t="str">
        <f t="shared" si="26"/>
        <v/>
      </c>
      <c r="DM24" s="62" t="str">
        <f t="shared" si="27"/>
        <v/>
      </c>
      <c r="DN24" s="62" t="str">
        <f t="shared" si="28"/>
        <v/>
      </c>
      <c r="DO24" s="67" t="str">
        <f t="shared" si="29"/>
        <v/>
      </c>
      <c r="DP24" s="25" t="str">
        <f t="shared" si="30"/>
        <v/>
      </c>
      <c r="DQ24" s="25" t="str">
        <f t="shared" si="31"/>
        <v/>
      </c>
      <c r="DR24" s="25" t="str">
        <f t="shared" si="32"/>
        <v/>
      </c>
      <c r="DS24" s="25" t="str">
        <f t="shared" si="33"/>
        <v/>
      </c>
      <c r="DT24" s="25" t="str">
        <f t="shared" si="34"/>
        <v/>
      </c>
      <c r="DU24" s="25" t="str">
        <f t="shared" si="35"/>
        <v/>
      </c>
      <c r="DV24" s="44" t="str">
        <f t="shared" si="36"/>
        <v/>
      </c>
      <c r="DW24" s="15"/>
      <c r="DX24" s="53" t="str">
        <f t="shared" si="37"/>
        <v/>
      </c>
      <c r="DY24" s="54" t="str">
        <f t="shared" si="42"/>
        <v/>
      </c>
      <c r="DZ24" s="15"/>
      <c r="EA24" s="31" t="str">
        <f t="shared" si="38"/>
        <v/>
      </c>
    </row>
    <row r="25" spans="2:131" ht="15.75">
      <c r="B25" s="11"/>
      <c r="C25" s="18"/>
      <c r="D25" s="12">
        <f t="shared" si="43"/>
        <v>15</v>
      </c>
      <c r="E25" s="11"/>
      <c r="F25" s="11"/>
      <c r="G25" s="11"/>
      <c r="H25" s="11"/>
      <c r="I25" s="11"/>
      <c r="J25" s="11"/>
      <c r="K25" s="11"/>
      <c r="L25" s="11"/>
      <c r="M25" s="13"/>
      <c r="N25" s="14"/>
      <c r="O25" s="14"/>
      <c r="P25" s="14"/>
      <c r="Q25" s="11"/>
      <c r="R25" s="11"/>
      <c r="S25" s="11"/>
      <c r="T25" s="13"/>
      <c r="U25" s="14"/>
      <c r="V25" s="14"/>
      <c r="W25" s="14"/>
      <c r="X25" s="15"/>
      <c r="Y25" s="16"/>
      <c r="Z25" s="16"/>
      <c r="AA25" s="16"/>
      <c r="AB25" s="16"/>
      <c r="AC25" s="17"/>
      <c r="AD25" s="15"/>
      <c r="AE25" s="58"/>
      <c r="AF25" s="58"/>
      <c r="AG25" s="58"/>
      <c r="AH25" s="58"/>
      <c r="AI25" s="58"/>
      <c r="AJ25" s="18"/>
      <c r="AK25" s="18"/>
      <c r="AL25" s="18"/>
      <c r="AM25" s="18"/>
      <c r="AN25" s="18"/>
      <c r="AO25" s="18"/>
      <c r="AP25" s="18"/>
      <c r="AQ25" s="15"/>
      <c r="AR25" s="15" t="str">
        <f t="shared" si="39"/>
        <v/>
      </c>
      <c r="AS25" s="59"/>
      <c r="AT25" s="59"/>
      <c r="AU25" s="59"/>
      <c r="AV25" s="59"/>
      <c r="AW25" s="59"/>
      <c r="AX25" s="19"/>
      <c r="AY25" s="19"/>
      <c r="AZ25" s="19"/>
      <c r="BA25" s="19"/>
      <c r="BB25" s="19"/>
      <c r="BC25" s="19"/>
      <c r="BD25" s="19"/>
      <c r="BE25" s="20" t="str">
        <f t="shared" si="6"/>
        <v/>
      </c>
      <c r="BF25" s="20" t="str">
        <f t="shared" si="7"/>
        <v/>
      </c>
      <c r="BG25" s="15"/>
      <c r="BH25" s="64"/>
      <c r="BI25" s="64"/>
      <c r="BJ25" s="64"/>
      <c r="BK25" s="64"/>
      <c r="BL25" s="64"/>
      <c r="BM25" s="21"/>
      <c r="BN25" s="21"/>
      <c r="BO25" s="21"/>
      <c r="BP25" s="21"/>
      <c r="BQ25" s="21"/>
      <c r="BR25" s="21"/>
      <c r="BS25" s="21"/>
      <c r="BT25" s="15"/>
      <c r="BU25" s="21"/>
      <c r="BV25" s="21"/>
      <c r="BW25" s="21"/>
      <c r="BX25" s="21"/>
      <c r="BY25" s="21"/>
      <c r="BZ25" s="21"/>
      <c r="CA25" s="22" t="str">
        <f t="shared" si="8"/>
        <v/>
      </c>
      <c r="CB25" s="15"/>
      <c r="CC25" s="49" t="str">
        <f t="shared" si="40"/>
        <v/>
      </c>
      <c r="CD25" s="65" t="str">
        <f t="shared" si="9"/>
        <v/>
      </c>
      <c r="CE25" s="65" t="str">
        <f t="shared" si="10"/>
        <v/>
      </c>
      <c r="CF25" s="65" t="str">
        <f t="shared" si="11"/>
        <v/>
      </c>
      <c r="CG25" s="65" t="str">
        <f t="shared" si="12"/>
        <v/>
      </c>
      <c r="CH25" s="65" t="str">
        <f t="shared" si="13"/>
        <v/>
      </c>
      <c r="CI25" s="66" t="str">
        <f t="shared" si="14"/>
        <v/>
      </c>
      <c r="CJ25" s="31" t="str">
        <f t="shared" si="15"/>
        <v/>
      </c>
      <c r="CK25" s="31" t="str">
        <f t="shared" si="16"/>
        <v/>
      </c>
      <c r="CL25" s="31" t="str">
        <f t="shared" si="17"/>
        <v/>
      </c>
      <c r="CM25" s="31" t="str">
        <f t="shared" si="18"/>
        <v/>
      </c>
      <c r="CN25" s="31" t="str">
        <f t="shared" si="19"/>
        <v/>
      </c>
      <c r="CO25" s="31" t="str">
        <f t="shared" si="20"/>
        <v/>
      </c>
      <c r="CP25" s="31" t="str">
        <f t="shared" si="21"/>
        <v/>
      </c>
      <c r="CQ25" s="44" t="str">
        <f t="shared" si="22"/>
        <v/>
      </c>
      <c r="CR25" s="31" t="str">
        <f t="shared" si="23"/>
        <v/>
      </c>
      <c r="CS25" s="9"/>
      <c r="CT25" s="9"/>
      <c r="CU25" s="65" t="str">
        <f>IFERROR(INDEX(CU$36:CU$39,(#REF!="System")* 4 + MATCH(AE25,#REF!, 0)),"")</f>
        <v/>
      </c>
      <c r="CV25" s="65" t="str">
        <f>IFERROR(INDEX(CV$36:CV$39,(#REF!="System")* 4 + MATCH(AF25,#REF!, 0)),"")</f>
        <v/>
      </c>
      <c r="CW25" s="65" t="str">
        <f>IFERROR(INDEX(CW$36:CW$39,(#REF!="System")* 4 + MATCH(AG25,#REF!, 0)),"")</f>
        <v/>
      </c>
      <c r="CX25" s="65" t="str">
        <f>IFERROR(INDEX(CX$36:CX$39,(#REF!="System")* 4 + MATCH(AH25,#REF!, 0)),"")</f>
        <v/>
      </c>
      <c r="CY25" s="65" t="str">
        <f>IFERROR(INDEX(CY$36:CY$39,(#REF!="System")* 4 + MATCH(AI25,#REF!, 0)),"")</f>
        <v/>
      </c>
      <c r="CZ25" s="31" t="str">
        <f>IFERROR(INDEX(CZ$36:CZ$39,(#REF!="System")* 4 + MATCH(AJ25,#REF!, 0)),"")</f>
        <v/>
      </c>
      <c r="DA25" s="31" t="str">
        <f>IFERROR(INDEX(DA$36:DA$39,(#REF!="System")* 4 + MATCH(AK25,#REF!, 0)),"")</f>
        <v/>
      </c>
      <c r="DB25" s="31" t="str">
        <f>IFERROR(INDEX(DB$36:DB$39,(#REF!="System")* 4 + MATCH(AL25,#REF!, 0)),"")</f>
        <v/>
      </c>
      <c r="DC25" s="31" t="str">
        <f>IFERROR(INDEX(DC$36:DC$39,(#REF!="System")* 4 + MATCH(AM25,#REF!, 0)),"")</f>
        <v/>
      </c>
      <c r="DD25" s="31" t="str">
        <f>IFERROR(INDEX(DD$36:DD$39,(#REF!="System")* 4 + MATCH(AN25,#REF!, 0)),"")</f>
        <v/>
      </c>
      <c r="DE25" s="31" t="str">
        <f>IFERROR(INDEX(DE$36:DE$39,(#REF!="System")* 4 + MATCH(AO25,#REF!, 0)),"")</f>
        <v/>
      </c>
      <c r="DF25" s="31" t="str">
        <f>IFERROR(INDEX(DF$36:DF$39,(#REF!="System")* 4 + MATCH(AP25,#REF!, 0)),"")</f>
        <v/>
      </c>
      <c r="DG25" s="15"/>
      <c r="DH25" s="49">
        <f t="shared" si="44"/>
        <v>1.1499999999999999</v>
      </c>
      <c r="DI25" s="49" t="str">
        <f t="shared" si="41"/>
        <v/>
      </c>
      <c r="DJ25" s="62" t="str">
        <f t="shared" si="24"/>
        <v/>
      </c>
      <c r="DK25" s="62" t="str">
        <f t="shared" si="25"/>
        <v/>
      </c>
      <c r="DL25" s="62" t="str">
        <f t="shared" si="26"/>
        <v/>
      </c>
      <c r="DM25" s="62" t="str">
        <f t="shared" si="27"/>
        <v/>
      </c>
      <c r="DN25" s="62" t="str">
        <f t="shared" si="28"/>
        <v/>
      </c>
      <c r="DO25" s="67" t="str">
        <f t="shared" si="29"/>
        <v/>
      </c>
      <c r="DP25" s="25" t="str">
        <f t="shared" si="30"/>
        <v/>
      </c>
      <c r="DQ25" s="25" t="str">
        <f t="shared" si="31"/>
        <v/>
      </c>
      <c r="DR25" s="25" t="str">
        <f t="shared" si="32"/>
        <v/>
      </c>
      <c r="DS25" s="25" t="str">
        <f t="shared" si="33"/>
        <v/>
      </c>
      <c r="DT25" s="25" t="str">
        <f t="shared" si="34"/>
        <v/>
      </c>
      <c r="DU25" s="25" t="str">
        <f t="shared" si="35"/>
        <v/>
      </c>
      <c r="DV25" s="44" t="str">
        <f t="shared" si="36"/>
        <v/>
      </c>
      <c r="DW25" s="15"/>
      <c r="DX25" s="53" t="str">
        <f t="shared" si="37"/>
        <v/>
      </c>
      <c r="DY25" s="54" t="str">
        <f t="shared" si="42"/>
        <v/>
      </c>
      <c r="DZ25" s="15"/>
      <c r="EA25" s="31" t="str">
        <f t="shared" si="38"/>
        <v/>
      </c>
    </row>
    <row r="26" spans="2:131" ht="15.75">
      <c r="B26" s="11"/>
      <c r="C26" s="18"/>
      <c r="D26" s="12">
        <f t="shared" si="43"/>
        <v>16</v>
      </c>
      <c r="E26" s="11"/>
      <c r="F26" s="11"/>
      <c r="G26" s="11"/>
      <c r="H26" s="11"/>
      <c r="I26" s="11"/>
      <c r="J26" s="11"/>
      <c r="K26" s="11"/>
      <c r="L26" s="11"/>
      <c r="M26" s="13"/>
      <c r="N26" s="14"/>
      <c r="O26" s="14"/>
      <c r="P26" s="14"/>
      <c r="Q26" s="11"/>
      <c r="R26" s="11"/>
      <c r="S26" s="11"/>
      <c r="T26" s="13"/>
      <c r="U26" s="14"/>
      <c r="V26" s="14"/>
      <c r="W26" s="14"/>
      <c r="X26" s="15"/>
      <c r="Y26" s="16"/>
      <c r="Z26" s="16"/>
      <c r="AA26" s="16"/>
      <c r="AB26" s="16"/>
      <c r="AC26" s="17"/>
      <c r="AD26" s="15"/>
      <c r="AE26" s="58"/>
      <c r="AF26" s="58"/>
      <c r="AG26" s="58"/>
      <c r="AH26" s="58"/>
      <c r="AI26" s="58"/>
      <c r="AJ26" s="18"/>
      <c r="AK26" s="18"/>
      <c r="AL26" s="18"/>
      <c r="AM26" s="18"/>
      <c r="AN26" s="18"/>
      <c r="AO26" s="18"/>
      <c r="AP26" s="18"/>
      <c r="AQ26" s="15"/>
      <c r="AR26" s="15" t="str">
        <f t="shared" si="39"/>
        <v/>
      </c>
      <c r="AS26" s="59"/>
      <c r="AT26" s="59"/>
      <c r="AU26" s="59"/>
      <c r="AV26" s="59"/>
      <c r="AW26" s="59"/>
      <c r="AX26" s="19"/>
      <c r="AY26" s="19"/>
      <c r="AZ26" s="19"/>
      <c r="BA26" s="19"/>
      <c r="BB26" s="19"/>
      <c r="BC26" s="19"/>
      <c r="BD26" s="19"/>
      <c r="BE26" s="20" t="str">
        <f t="shared" si="6"/>
        <v/>
      </c>
      <c r="BF26" s="20" t="str">
        <f t="shared" si="7"/>
        <v/>
      </c>
      <c r="BG26" s="15"/>
      <c r="BH26" s="64"/>
      <c r="BI26" s="64"/>
      <c r="BJ26" s="64"/>
      <c r="BK26" s="64"/>
      <c r="BL26" s="64"/>
      <c r="BM26" s="21"/>
      <c r="BN26" s="21"/>
      <c r="BO26" s="21"/>
      <c r="BP26" s="21"/>
      <c r="BQ26" s="21"/>
      <c r="BR26" s="21"/>
      <c r="BS26" s="21"/>
      <c r="BT26" s="15"/>
      <c r="BU26" s="21"/>
      <c r="BV26" s="21"/>
      <c r="BW26" s="21"/>
      <c r="BX26" s="21"/>
      <c r="BY26" s="21"/>
      <c r="BZ26" s="21"/>
      <c r="CA26" s="22" t="str">
        <f t="shared" si="8"/>
        <v/>
      </c>
      <c r="CB26" s="15"/>
      <c r="CC26" s="49" t="str">
        <f t="shared" si="40"/>
        <v/>
      </c>
      <c r="CD26" s="65" t="str">
        <f t="shared" si="9"/>
        <v/>
      </c>
      <c r="CE26" s="65" t="str">
        <f t="shared" si="10"/>
        <v/>
      </c>
      <c r="CF26" s="65" t="str">
        <f t="shared" si="11"/>
        <v/>
      </c>
      <c r="CG26" s="65" t="str">
        <f t="shared" si="12"/>
        <v/>
      </c>
      <c r="CH26" s="65" t="str">
        <f t="shared" si="13"/>
        <v/>
      </c>
      <c r="CI26" s="66" t="str">
        <f t="shared" si="14"/>
        <v/>
      </c>
      <c r="CJ26" s="31" t="str">
        <f t="shared" si="15"/>
        <v/>
      </c>
      <c r="CK26" s="31" t="str">
        <f t="shared" si="16"/>
        <v/>
      </c>
      <c r="CL26" s="31" t="str">
        <f t="shared" si="17"/>
        <v/>
      </c>
      <c r="CM26" s="31" t="str">
        <f t="shared" si="18"/>
        <v/>
      </c>
      <c r="CN26" s="31" t="str">
        <f t="shared" si="19"/>
        <v/>
      </c>
      <c r="CO26" s="31" t="str">
        <f t="shared" si="20"/>
        <v/>
      </c>
      <c r="CP26" s="31" t="str">
        <f t="shared" si="21"/>
        <v/>
      </c>
      <c r="CQ26" s="44" t="str">
        <f t="shared" si="22"/>
        <v/>
      </c>
      <c r="CR26" s="31" t="str">
        <f t="shared" si="23"/>
        <v/>
      </c>
      <c r="CS26" s="9"/>
      <c r="CT26" s="9"/>
      <c r="CU26" s="65" t="str">
        <f>IFERROR(INDEX(CU$36:CU$39,(#REF!="System")* 4 + MATCH(AE26,#REF!, 0)),"")</f>
        <v/>
      </c>
      <c r="CV26" s="65" t="str">
        <f>IFERROR(INDEX(CV$36:CV$39,(#REF!="System")* 4 + MATCH(AF26,#REF!, 0)),"")</f>
        <v/>
      </c>
      <c r="CW26" s="65" t="str">
        <f>IFERROR(INDEX(CW$36:CW$39,(#REF!="System")* 4 + MATCH(AG26,#REF!, 0)),"")</f>
        <v/>
      </c>
      <c r="CX26" s="65" t="str">
        <f>IFERROR(INDEX(CX$36:CX$39,(#REF!="System")* 4 + MATCH(AH26,#REF!, 0)),"")</f>
        <v/>
      </c>
      <c r="CY26" s="65" t="str">
        <f>IFERROR(INDEX(CY$36:CY$39,(#REF!="System")* 4 + MATCH(AI26,#REF!, 0)),"")</f>
        <v/>
      </c>
      <c r="CZ26" s="31" t="str">
        <f>IFERROR(INDEX(CZ$36:CZ$39,(#REF!="System")* 4 + MATCH(AJ26,#REF!, 0)),"")</f>
        <v/>
      </c>
      <c r="DA26" s="31" t="str">
        <f>IFERROR(INDEX(DA$36:DA$39,(#REF!="System")* 4 + MATCH(AK26,#REF!, 0)),"")</f>
        <v/>
      </c>
      <c r="DB26" s="31" t="str">
        <f>IFERROR(INDEX(DB$36:DB$39,(#REF!="System")* 4 + MATCH(AL26,#REF!, 0)),"")</f>
        <v/>
      </c>
      <c r="DC26" s="31" t="str">
        <f>IFERROR(INDEX(DC$36:DC$39,(#REF!="System")* 4 + MATCH(AM26,#REF!, 0)),"")</f>
        <v/>
      </c>
      <c r="DD26" s="31" t="str">
        <f>IFERROR(INDEX(DD$36:DD$39,(#REF!="System")* 4 + MATCH(AN26,#REF!, 0)),"")</f>
        <v/>
      </c>
      <c r="DE26" s="31" t="str">
        <f>IFERROR(INDEX(DE$36:DE$39,(#REF!="System")* 4 + MATCH(AO26,#REF!, 0)),"")</f>
        <v/>
      </c>
      <c r="DF26" s="31" t="str">
        <f>IFERROR(INDEX(DF$36:DF$39,(#REF!="System")* 4 + MATCH(AP26,#REF!, 0)),"")</f>
        <v/>
      </c>
      <c r="DG26" s="15"/>
      <c r="DH26" s="49">
        <f t="shared" si="44"/>
        <v>1.1499999999999999</v>
      </c>
      <c r="DI26" s="49" t="str">
        <f t="shared" si="41"/>
        <v/>
      </c>
      <c r="DJ26" s="62" t="str">
        <f t="shared" si="24"/>
        <v/>
      </c>
      <c r="DK26" s="62" t="str">
        <f t="shared" si="25"/>
        <v/>
      </c>
      <c r="DL26" s="62" t="str">
        <f t="shared" si="26"/>
        <v/>
      </c>
      <c r="DM26" s="62" t="str">
        <f t="shared" si="27"/>
        <v/>
      </c>
      <c r="DN26" s="62" t="str">
        <f t="shared" si="28"/>
        <v/>
      </c>
      <c r="DO26" s="67" t="str">
        <f t="shared" si="29"/>
        <v/>
      </c>
      <c r="DP26" s="25" t="str">
        <f t="shared" si="30"/>
        <v/>
      </c>
      <c r="DQ26" s="25" t="str">
        <f t="shared" si="31"/>
        <v/>
      </c>
      <c r="DR26" s="25" t="str">
        <f t="shared" si="32"/>
        <v/>
      </c>
      <c r="DS26" s="25" t="str">
        <f t="shared" si="33"/>
        <v/>
      </c>
      <c r="DT26" s="25" t="str">
        <f t="shared" si="34"/>
        <v/>
      </c>
      <c r="DU26" s="25" t="str">
        <f t="shared" si="35"/>
        <v/>
      </c>
      <c r="DV26" s="44" t="str">
        <f t="shared" si="36"/>
        <v/>
      </c>
      <c r="DW26" s="15"/>
      <c r="DX26" s="53" t="str">
        <f t="shared" si="37"/>
        <v/>
      </c>
      <c r="DY26" s="54" t="str">
        <f t="shared" si="42"/>
        <v/>
      </c>
      <c r="DZ26" s="15"/>
      <c r="EA26" s="31" t="str">
        <f t="shared" si="38"/>
        <v/>
      </c>
    </row>
    <row r="27" spans="2:131" ht="15.75">
      <c r="B27" s="11"/>
      <c r="C27" s="18"/>
      <c r="D27" s="12">
        <f t="shared" si="43"/>
        <v>17</v>
      </c>
      <c r="E27" s="11"/>
      <c r="F27" s="11"/>
      <c r="G27" s="11"/>
      <c r="H27" s="11"/>
      <c r="I27" s="11"/>
      <c r="J27" s="11"/>
      <c r="K27" s="11"/>
      <c r="L27" s="11"/>
      <c r="M27" s="13"/>
      <c r="N27" s="14"/>
      <c r="O27" s="14"/>
      <c r="P27" s="14"/>
      <c r="Q27" s="11"/>
      <c r="R27" s="11"/>
      <c r="S27" s="11"/>
      <c r="T27" s="13"/>
      <c r="U27" s="14"/>
      <c r="V27" s="14"/>
      <c r="W27" s="14"/>
      <c r="X27" s="15"/>
      <c r="Y27" s="16"/>
      <c r="Z27" s="16"/>
      <c r="AA27" s="16"/>
      <c r="AB27" s="16"/>
      <c r="AC27" s="17"/>
      <c r="AD27" s="15"/>
      <c r="AE27" s="58"/>
      <c r="AF27" s="58"/>
      <c r="AG27" s="58"/>
      <c r="AH27" s="58"/>
      <c r="AI27" s="58"/>
      <c r="AJ27" s="18"/>
      <c r="AK27" s="18"/>
      <c r="AL27" s="18"/>
      <c r="AM27" s="18"/>
      <c r="AN27" s="18"/>
      <c r="AO27" s="18"/>
      <c r="AP27" s="18"/>
      <c r="AQ27" s="15"/>
      <c r="AR27" s="15" t="str">
        <f t="shared" si="39"/>
        <v/>
      </c>
      <c r="AS27" s="59"/>
      <c r="AT27" s="59"/>
      <c r="AU27" s="59"/>
      <c r="AV27" s="59"/>
      <c r="AW27" s="59"/>
      <c r="AX27" s="19"/>
      <c r="AY27" s="19"/>
      <c r="AZ27" s="19"/>
      <c r="BA27" s="19"/>
      <c r="BB27" s="19"/>
      <c r="BC27" s="19"/>
      <c r="BD27" s="19"/>
      <c r="BE27" s="20" t="str">
        <f t="shared" si="6"/>
        <v/>
      </c>
      <c r="BF27" s="20" t="str">
        <f t="shared" si="7"/>
        <v/>
      </c>
      <c r="BG27" s="15"/>
      <c r="BH27" s="64"/>
      <c r="BI27" s="64"/>
      <c r="BJ27" s="64"/>
      <c r="BK27" s="64"/>
      <c r="BL27" s="64"/>
      <c r="BM27" s="21"/>
      <c r="BN27" s="21"/>
      <c r="BO27" s="21"/>
      <c r="BP27" s="21"/>
      <c r="BQ27" s="21"/>
      <c r="BR27" s="21"/>
      <c r="BS27" s="21"/>
      <c r="BT27" s="15"/>
      <c r="BU27" s="21"/>
      <c r="BV27" s="21"/>
      <c r="BW27" s="21"/>
      <c r="BX27" s="21"/>
      <c r="BY27" s="21"/>
      <c r="BZ27" s="21"/>
      <c r="CA27" s="22" t="str">
        <f t="shared" si="8"/>
        <v/>
      </c>
      <c r="CB27" s="15"/>
      <c r="CC27" s="49" t="str">
        <f t="shared" si="40"/>
        <v/>
      </c>
      <c r="CD27" s="65" t="str">
        <f t="shared" si="9"/>
        <v/>
      </c>
      <c r="CE27" s="65" t="str">
        <f t="shared" si="10"/>
        <v/>
      </c>
      <c r="CF27" s="65" t="str">
        <f t="shared" si="11"/>
        <v/>
      </c>
      <c r="CG27" s="65" t="str">
        <f t="shared" si="12"/>
        <v/>
      </c>
      <c r="CH27" s="65" t="str">
        <f t="shared" si="13"/>
        <v/>
      </c>
      <c r="CI27" s="66" t="str">
        <f t="shared" si="14"/>
        <v/>
      </c>
      <c r="CJ27" s="31" t="str">
        <f t="shared" si="15"/>
        <v/>
      </c>
      <c r="CK27" s="31" t="str">
        <f t="shared" si="16"/>
        <v/>
      </c>
      <c r="CL27" s="31" t="str">
        <f t="shared" si="17"/>
        <v/>
      </c>
      <c r="CM27" s="31" t="str">
        <f t="shared" si="18"/>
        <v/>
      </c>
      <c r="CN27" s="31" t="str">
        <f t="shared" si="19"/>
        <v/>
      </c>
      <c r="CO27" s="31" t="str">
        <f t="shared" si="20"/>
        <v/>
      </c>
      <c r="CP27" s="31" t="str">
        <f t="shared" si="21"/>
        <v/>
      </c>
      <c r="CQ27" s="44" t="str">
        <f t="shared" si="22"/>
        <v/>
      </c>
      <c r="CR27" s="31" t="str">
        <f t="shared" si="23"/>
        <v/>
      </c>
      <c r="CS27" s="9"/>
      <c r="CT27" s="9"/>
      <c r="CU27" s="65" t="str">
        <f>IFERROR(INDEX(CU$36:CU$39,(#REF!="System")* 4 + MATCH(AE27,#REF!, 0)),"")</f>
        <v/>
      </c>
      <c r="CV27" s="65" t="str">
        <f>IFERROR(INDEX(CV$36:CV$39,(#REF!="System")* 4 + MATCH(AF27,#REF!, 0)),"")</f>
        <v/>
      </c>
      <c r="CW27" s="65" t="str">
        <f>IFERROR(INDEX(CW$36:CW$39,(#REF!="System")* 4 + MATCH(AG27,#REF!, 0)),"")</f>
        <v/>
      </c>
      <c r="CX27" s="65" t="str">
        <f>IFERROR(INDEX(CX$36:CX$39,(#REF!="System")* 4 + MATCH(AH27,#REF!, 0)),"")</f>
        <v/>
      </c>
      <c r="CY27" s="65" t="str">
        <f>IFERROR(INDEX(CY$36:CY$39,(#REF!="System")* 4 + MATCH(AI27,#REF!, 0)),"")</f>
        <v/>
      </c>
      <c r="CZ27" s="31" t="str">
        <f>IFERROR(INDEX(CZ$36:CZ$39,(#REF!="System")* 4 + MATCH(AJ27,#REF!, 0)),"")</f>
        <v/>
      </c>
      <c r="DA27" s="31" t="str">
        <f>IFERROR(INDEX(DA$36:DA$39,(#REF!="System")* 4 + MATCH(AK27,#REF!, 0)),"")</f>
        <v/>
      </c>
      <c r="DB27" s="31" t="str">
        <f>IFERROR(INDEX(DB$36:DB$39,(#REF!="System")* 4 + MATCH(AL27,#REF!, 0)),"")</f>
        <v/>
      </c>
      <c r="DC27" s="31" t="str">
        <f>IFERROR(INDEX(DC$36:DC$39,(#REF!="System")* 4 + MATCH(AM27,#REF!, 0)),"")</f>
        <v/>
      </c>
      <c r="DD27" s="31" t="str">
        <f>IFERROR(INDEX(DD$36:DD$39,(#REF!="System")* 4 + MATCH(AN27,#REF!, 0)),"")</f>
        <v/>
      </c>
      <c r="DE27" s="31" t="str">
        <f>IFERROR(INDEX(DE$36:DE$39,(#REF!="System")* 4 + MATCH(AO27,#REF!, 0)),"")</f>
        <v/>
      </c>
      <c r="DF27" s="31" t="str">
        <f>IFERROR(INDEX(DF$36:DF$39,(#REF!="System")* 4 + MATCH(AP27,#REF!, 0)),"")</f>
        <v/>
      </c>
      <c r="DG27" s="15"/>
      <c r="DH27" s="49">
        <f t="shared" si="44"/>
        <v>1.1499999999999999</v>
      </c>
      <c r="DI27" s="49" t="str">
        <f t="shared" si="41"/>
        <v/>
      </c>
      <c r="DJ27" s="62" t="str">
        <f t="shared" si="24"/>
        <v/>
      </c>
      <c r="DK27" s="62" t="str">
        <f t="shared" si="25"/>
        <v/>
      </c>
      <c r="DL27" s="62" t="str">
        <f t="shared" si="26"/>
        <v/>
      </c>
      <c r="DM27" s="62" t="str">
        <f t="shared" si="27"/>
        <v/>
      </c>
      <c r="DN27" s="62" t="str">
        <f t="shared" si="28"/>
        <v/>
      </c>
      <c r="DO27" s="67" t="str">
        <f t="shared" si="29"/>
        <v/>
      </c>
      <c r="DP27" s="25" t="str">
        <f t="shared" si="30"/>
        <v/>
      </c>
      <c r="DQ27" s="25" t="str">
        <f t="shared" si="31"/>
        <v/>
      </c>
      <c r="DR27" s="25" t="str">
        <f t="shared" si="32"/>
        <v/>
      </c>
      <c r="DS27" s="25" t="str">
        <f t="shared" si="33"/>
        <v/>
      </c>
      <c r="DT27" s="25" t="str">
        <f t="shared" si="34"/>
        <v/>
      </c>
      <c r="DU27" s="25" t="str">
        <f t="shared" si="35"/>
        <v/>
      </c>
      <c r="DV27" s="44" t="str">
        <f t="shared" si="36"/>
        <v/>
      </c>
      <c r="DW27" s="15"/>
      <c r="DX27" s="53" t="str">
        <f t="shared" si="37"/>
        <v/>
      </c>
      <c r="DY27" s="54" t="str">
        <f t="shared" si="42"/>
        <v/>
      </c>
      <c r="DZ27" s="15"/>
      <c r="EA27" s="31" t="str">
        <f t="shared" si="38"/>
        <v/>
      </c>
    </row>
    <row r="28" spans="2:131" ht="15.75">
      <c r="B28" s="11"/>
      <c r="C28" s="18"/>
      <c r="D28" s="12">
        <f t="shared" si="43"/>
        <v>18</v>
      </c>
      <c r="E28" s="11"/>
      <c r="F28" s="11"/>
      <c r="G28" s="11"/>
      <c r="H28" s="11"/>
      <c r="I28" s="11"/>
      <c r="J28" s="11"/>
      <c r="K28" s="11"/>
      <c r="L28" s="11"/>
      <c r="M28" s="13"/>
      <c r="N28" s="14"/>
      <c r="O28" s="14"/>
      <c r="P28" s="14"/>
      <c r="Q28" s="11"/>
      <c r="R28" s="11"/>
      <c r="S28" s="11"/>
      <c r="T28" s="13"/>
      <c r="U28" s="14"/>
      <c r="V28" s="14"/>
      <c r="W28" s="14"/>
      <c r="X28" s="15"/>
      <c r="Y28" s="16"/>
      <c r="Z28" s="16"/>
      <c r="AA28" s="16"/>
      <c r="AB28" s="16"/>
      <c r="AC28" s="17"/>
      <c r="AD28" s="15"/>
      <c r="AE28" s="58"/>
      <c r="AF28" s="58"/>
      <c r="AG28" s="58"/>
      <c r="AH28" s="58"/>
      <c r="AI28" s="58"/>
      <c r="AJ28" s="18"/>
      <c r="AK28" s="18"/>
      <c r="AL28" s="18"/>
      <c r="AM28" s="18"/>
      <c r="AN28" s="18"/>
      <c r="AO28" s="18"/>
      <c r="AP28" s="18"/>
      <c r="AQ28" s="15"/>
      <c r="AR28" s="15" t="str">
        <f t="shared" si="39"/>
        <v/>
      </c>
      <c r="AS28" s="59"/>
      <c r="AT28" s="59"/>
      <c r="AU28" s="59"/>
      <c r="AV28" s="59"/>
      <c r="AW28" s="59"/>
      <c r="AX28" s="19"/>
      <c r="AY28" s="19"/>
      <c r="AZ28" s="19"/>
      <c r="BA28" s="19"/>
      <c r="BB28" s="19"/>
      <c r="BC28" s="19"/>
      <c r="BD28" s="19"/>
      <c r="BE28" s="20" t="str">
        <f t="shared" si="6"/>
        <v/>
      </c>
      <c r="BF28" s="20" t="str">
        <f t="shared" si="7"/>
        <v/>
      </c>
      <c r="BG28" s="15"/>
      <c r="BH28" s="64"/>
      <c r="BI28" s="64"/>
      <c r="BJ28" s="64"/>
      <c r="BK28" s="64"/>
      <c r="BL28" s="64"/>
      <c r="BM28" s="21"/>
      <c r="BN28" s="21"/>
      <c r="BO28" s="21"/>
      <c r="BP28" s="21"/>
      <c r="BQ28" s="21"/>
      <c r="BR28" s="21"/>
      <c r="BS28" s="21"/>
      <c r="BT28" s="15"/>
      <c r="BU28" s="21"/>
      <c r="BV28" s="21"/>
      <c r="BW28" s="21"/>
      <c r="BX28" s="21"/>
      <c r="BY28" s="21"/>
      <c r="BZ28" s="21"/>
      <c r="CA28" s="22" t="str">
        <f t="shared" si="8"/>
        <v/>
      </c>
      <c r="CB28" s="15"/>
      <c r="CC28" s="49" t="str">
        <f t="shared" si="40"/>
        <v/>
      </c>
      <c r="CD28" s="65" t="str">
        <f t="shared" si="9"/>
        <v/>
      </c>
      <c r="CE28" s="65" t="str">
        <f t="shared" si="10"/>
        <v/>
      </c>
      <c r="CF28" s="65" t="str">
        <f t="shared" si="11"/>
        <v/>
      </c>
      <c r="CG28" s="65" t="str">
        <f t="shared" si="12"/>
        <v/>
      </c>
      <c r="CH28" s="65" t="str">
        <f t="shared" si="13"/>
        <v/>
      </c>
      <c r="CI28" s="66" t="str">
        <f t="shared" si="14"/>
        <v/>
      </c>
      <c r="CJ28" s="31" t="str">
        <f t="shared" si="15"/>
        <v/>
      </c>
      <c r="CK28" s="31" t="str">
        <f t="shared" si="16"/>
        <v/>
      </c>
      <c r="CL28" s="31" t="str">
        <f t="shared" si="17"/>
        <v/>
      </c>
      <c r="CM28" s="31" t="str">
        <f t="shared" si="18"/>
        <v/>
      </c>
      <c r="CN28" s="31" t="str">
        <f t="shared" si="19"/>
        <v/>
      </c>
      <c r="CO28" s="31" t="str">
        <f t="shared" si="20"/>
        <v/>
      </c>
      <c r="CP28" s="31" t="str">
        <f t="shared" si="21"/>
        <v/>
      </c>
      <c r="CQ28" s="44" t="str">
        <f t="shared" si="22"/>
        <v/>
      </c>
      <c r="CR28" s="31" t="str">
        <f t="shared" si="23"/>
        <v/>
      </c>
      <c r="CS28" s="9"/>
      <c r="CT28" s="9"/>
      <c r="CU28" s="65" t="str">
        <f>IFERROR(INDEX(CU$36:CU$39,(#REF!="System")* 4 + MATCH(AE28,#REF!, 0)),"")</f>
        <v/>
      </c>
      <c r="CV28" s="65" t="str">
        <f>IFERROR(INDEX(CV$36:CV$39,(#REF!="System")* 4 + MATCH(AF28,#REF!, 0)),"")</f>
        <v/>
      </c>
      <c r="CW28" s="65" t="str">
        <f>IFERROR(INDEX(CW$36:CW$39,(#REF!="System")* 4 + MATCH(AG28,#REF!, 0)),"")</f>
        <v/>
      </c>
      <c r="CX28" s="65" t="str">
        <f>IFERROR(INDEX(CX$36:CX$39,(#REF!="System")* 4 + MATCH(AH28,#REF!, 0)),"")</f>
        <v/>
      </c>
      <c r="CY28" s="65" t="str">
        <f>IFERROR(INDEX(CY$36:CY$39,(#REF!="System")* 4 + MATCH(AI28,#REF!, 0)),"")</f>
        <v/>
      </c>
      <c r="CZ28" s="31" t="str">
        <f>IFERROR(INDEX(CZ$36:CZ$39,(#REF!="System")* 4 + MATCH(AJ28,#REF!, 0)),"")</f>
        <v/>
      </c>
      <c r="DA28" s="31" t="str">
        <f>IFERROR(INDEX(DA$36:DA$39,(#REF!="System")* 4 + MATCH(AK28,#REF!, 0)),"")</f>
        <v/>
      </c>
      <c r="DB28" s="31" t="str">
        <f>IFERROR(INDEX(DB$36:DB$39,(#REF!="System")* 4 + MATCH(AL28,#REF!, 0)),"")</f>
        <v/>
      </c>
      <c r="DC28" s="31" t="str">
        <f>IFERROR(INDEX(DC$36:DC$39,(#REF!="System")* 4 + MATCH(AM28,#REF!, 0)),"")</f>
        <v/>
      </c>
      <c r="DD28" s="31" t="str">
        <f>IFERROR(INDEX(DD$36:DD$39,(#REF!="System")* 4 + MATCH(AN28,#REF!, 0)),"")</f>
        <v/>
      </c>
      <c r="DE28" s="31" t="str">
        <f>IFERROR(INDEX(DE$36:DE$39,(#REF!="System")* 4 + MATCH(AO28,#REF!, 0)),"")</f>
        <v/>
      </c>
      <c r="DF28" s="31" t="str">
        <f>IFERROR(INDEX(DF$36:DF$39,(#REF!="System")* 4 + MATCH(AP28,#REF!, 0)),"")</f>
        <v/>
      </c>
      <c r="DG28" s="15"/>
      <c r="DH28" s="49">
        <f t="shared" si="44"/>
        <v>1.1499999999999999</v>
      </c>
      <c r="DI28" s="49" t="str">
        <f t="shared" si="41"/>
        <v/>
      </c>
      <c r="DJ28" s="62" t="str">
        <f t="shared" si="24"/>
        <v/>
      </c>
      <c r="DK28" s="62" t="str">
        <f t="shared" si="25"/>
        <v/>
      </c>
      <c r="DL28" s="62" t="str">
        <f t="shared" si="26"/>
        <v/>
      </c>
      <c r="DM28" s="62" t="str">
        <f t="shared" si="27"/>
        <v/>
      </c>
      <c r="DN28" s="62" t="str">
        <f t="shared" si="28"/>
        <v/>
      </c>
      <c r="DO28" s="67" t="str">
        <f t="shared" si="29"/>
        <v/>
      </c>
      <c r="DP28" s="25" t="str">
        <f t="shared" si="30"/>
        <v/>
      </c>
      <c r="DQ28" s="25" t="str">
        <f t="shared" si="31"/>
        <v/>
      </c>
      <c r="DR28" s="25" t="str">
        <f t="shared" si="32"/>
        <v/>
      </c>
      <c r="DS28" s="25" t="str">
        <f t="shared" si="33"/>
        <v/>
      </c>
      <c r="DT28" s="25" t="str">
        <f t="shared" si="34"/>
        <v/>
      </c>
      <c r="DU28" s="25" t="str">
        <f t="shared" si="35"/>
        <v/>
      </c>
      <c r="DV28" s="44" t="str">
        <f t="shared" si="36"/>
        <v/>
      </c>
      <c r="DW28" s="15"/>
      <c r="DX28" s="53" t="str">
        <f t="shared" si="37"/>
        <v/>
      </c>
      <c r="DY28" s="54" t="str">
        <f t="shared" si="42"/>
        <v/>
      </c>
      <c r="DZ28" s="15"/>
      <c r="EA28" s="31" t="str">
        <f t="shared" si="38"/>
        <v/>
      </c>
    </row>
    <row r="29" spans="2:131" ht="15.75">
      <c r="B29" s="11"/>
      <c r="C29" s="18"/>
      <c r="D29" s="12">
        <f t="shared" ref="D15:D29" si="45">IF(C29=C28,D28+1,1)</f>
        <v>19</v>
      </c>
      <c r="E29" s="11"/>
      <c r="F29" s="11"/>
      <c r="G29" s="11"/>
      <c r="H29" s="11"/>
      <c r="I29" s="11"/>
      <c r="J29" s="11"/>
      <c r="K29" s="11"/>
      <c r="L29" s="11"/>
      <c r="M29" s="13"/>
      <c r="N29" s="14"/>
      <c r="O29" s="14"/>
      <c r="P29" s="14"/>
      <c r="Q29" s="11"/>
      <c r="R29" s="11"/>
      <c r="S29" s="11"/>
      <c r="T29" s="13"/>
      <c r="U29" s="14"/>
      <c r="V29" s="14"/>
      <c r="W29" s="14"/>
      <c r="X29" s="15"/>
      <c r="Y29" s="16"/>
      <c r="Z29" s="16"/>
      <c r="AA29" s="16"/>
      <c r="AB29" s="16"/>
      <c r="AC29" s="17"/>
      <c r="AD29" s="15"/>
      <c r="AE29" s="58"/>
      <c r="AF29" s="58"/>
      <c r="AG29" s="58"/>
      <c r="AH29" s="58"/>
      <c r="AI29" s="58"/>
      <c r="AJ29" s="18"/>
      <c r="AK29" s="18"/>
      <c r="AL29" s="18"/>
      <c r="AM29" s="18"/>
      <c r="AN29" s="18"/>
      <c r="AO29" s="18"/>
      <c r="AP29" s="18"/>
      <c r="AQ29" s="15"/>
      <c r="AR29" s="15" t="str">
        <f t="shared" si="39"/>
        <v/>
      </c>
      <c r="AS29" s="59"/>
      <c r="AT29" s="59"/>
      <c r="AU29" s="59"/>
      <c r="AV29" s="59"/>
      <c r="AW29" s="59"/>
      <c r="AX29" s="19"/>
      <c r="AY29" s="19"/>
      <c r="AZ29" s="19"/>
      <c r="BA29" s="19"/>
      <c r="BB29" s="19"/>
      <c r="BC29" s="19"/>
      <c r="BD29" s="19"/>
      <c r="BE29" s="20" t="str">
        <f t="shared" si="6"/>
        <v/>
      </c>
      <c r="BF29" s="20" t="str">
        <f t="shared" si="7"/>
        <v/>
      </c>
      <c r="BG29" s="15"/>
      <c r="BH29" s="64"/>
      <c r="BI29" s="64"/>
      <c r="BJ29" s="64"/>
      <c r="BK29" s="64"/>
      <c r="BL29" s="64"/>
      <c r="BM29" s="21"/>
      <c r="BN29" s="21"/>
      <c r="BO29" s="21"/>
      <c r="BP29" s="21"/>
      <c r="BQ29" s="21"/>
      <c r="BR29" s="21"/>
      <c r="BS29" s="21"/>
      <c r="BT29" s="15"/>
      <c r="BU29" s="21"/>
      <c r="BV29" s="21"/>
      <c r="BW29" s="21"/>
      <c r="BX29" s="21"/>
      <c r="BY29" s="21"/>
      <c r="BZ29" s="21"/>
      <c r="CA29" s="22" t="str">
        <f t="shared" si="8"/>
        <v/>
      </c>
      <c r="CB29" s="15"/>
      <c r="CC29" s="49" t="str">
        <f t="shared" si="40"/>
        <v/>
      </c>
      <c r="CD29" s="65" t="str">
        <f t="shared" si="9"/>
        <v/>
      </c>
      <c r="CE29" s="65" t="str">
        <f t="shared" si="10"/>
        <v/>
      </c>
      <c r="CF29" s="65" t="str">
        <f t="shared" si="11"/>
        <v/>
      </c>
      <c r="CG29" s="65" t="str">
        <f t="shared" si="12"/>
        <v/>
      </c>
      <c r="CH29" s="65" t="str">
        <f t="shared" si="13"/>
        <v/>
      </c>
      <c r="CI29" s="66" t="str">
        <f t="shared" si="14"/>
        <v/>
      </c>
      <c r="CJ29" s="31" t="str">
        <f t="shared" si="15"/>
        <v/>
      </c>
      <c r="CK29" s="31" t="str">
        <f t="shared" si="16"/>
        <v/>
      </c>
      <c r="CL29" s="31" t="str">
        <f t="shared" si="17"/>
        <v/>
      </c>
      <c r="CM29" s="31" t="str">
        <f t="shared" si="18"/>
        <v/>
      </c>
      <c r="CN29" s="31" t="str">
        <f t="shared" si="19"/>
        <v/>
      </c>
      <c r="CO29" s="31" t="str">
        <f t="shared" si="20"/>
        <v/>
      </c>
      <c r="CP29" s="31" t="str">
        <f t="shared" si="21"/>
        <v/>
      </c>
      <c r="CQ29" s="44" t="str">
        <f t="shared" si="22"/>
        <v/>
      </c>
      <c r="CR29" s="31" t="str">
        <f t="shared" si="23"/>
        <v/>
      </c>
      <c r="CS29" s="9"/>
      <c r="CT29" s="9"/>
      <c r="CU29" s="65" t="str">
        <f>IFERROR(INDEX(CU$36:CU$39,(#REF!="System")* 4 + MATCH(AE29,#REF!, 0)),"")</f>
        <v/>
      </c>
      <c r="CV29" s="65" t="str">
        <f>IFERROR(INDEX(CV$36:CV$39,(#REF!="System")* 4 + MATCH(AF29,#REF!, 0)),"")</f>
        <v/>
      </c>
      <c r="CW29" s="65" t="str">
        <f>IFERROR(INDEX(CW$36:CW$39,(#REF!="System")* 4 + MATCH(AG29,#REF!, 0)),"")</f>
        <v/>
      </c>
      <c r="CX29" s="65" t="str">
        <f>IFERROR(INDEX(CX$36:CX$39,(#REF!="System")* 4 + MATCH(AH29,#REF!, 0)),"")</f>
        <v/>
      </c>
      <c r="CY29" s="65" t="str">
        <f>IFERROR(INDEX(CY$36:CY$39,(#REF!="System")* 4 + MATCH(AI29,#REF!, 0)),"")</f>
        <v/>
      </c>
      <c r="CZ29" s="31" t="str">
        <f>IFERROR(INDEX(CZ$36:CZ$39,(#REF!="System")* 4 + MATCH(AJ29,#REF!, 0)),"")</f>
        <v/>
      </c>
      <c r="DA29" s="31" t="str">
        <f>IFERROR(INDEX(DA$36:DA$39,(#REF!="System")* 4 + MATCH(AK29,#REF!, 0)),"")</f>
        <v/>
      </c>
      <c r="DB29" s="31" t="str">
        <f>IFERROR(INDEX(DB$36:DB$39,(#REF!="System")* 4 + MATCH(AL29,#REF!, 0)),"")</f>
        <v/>
      </c>
      <c r="DC29" s="31" t="str">
        <f>IFERROR(INDEX(DC$36:DC$39,(#REF!="System")* 4 + MATCH(AM29,#REF!, 0)),"")</f>
        <v/>
      </c>
      <c r="DD29" s="31" t="str">
        <f>IFERROR(INDEX(DD$36:DD$39,(#REF!="System")* 4 + MATCH(AN29,#REF!, 0)),"")</f>
        <v/>
      </c>
      <c r="DE29" s="31" t="str">
        <f>IFERROR(INDEX(DE$36:DE$39,(#REF!="System")* 4 + MATCH(AO29,#REF!, 0)),"")</f>
        <v/>
      </c>
      <c r="DF29" s="31" t="str">
        <f>IFERROR(INDEX(DF$36:DF$39,(#REF!="System")* 4 + MATCH(AP29,#REF!, 0)),"")</f>
        <v/>
      </c>
      <c r="DG29" s="15"/>
      <c r="DH29" s="49">
        <f t="shared" si="44"/>
        <v>1.1499999999999999</v>
      </c>
      <c r="DI29" s="49" t="str">
        <f t="shared" si="41"/>
        <v/>
      </c>
      <c r="DJ29" s="62" t="str">
        <f t="shared" si="24"/>
        <v/>
      </c>
      <c r="DK29" s="62" t="str">
        <f t="shared" si="25"/>
        <v/>
      </c>
      <c r="DL29" s="62" t="str">
        <f t="shared" si="26"/>
        <v/>
      </c>
      <c r="DM29" s="62" t="str">
        <f t="shared" si="27"/>
        <v/>
      </c>
      <c r="DN29" s="62" t="str">
        <f t="shared" si="28"/>
        <v/>
      </c>
      <c r="DO29" s="67" t="str">
        <f t="shared" si="29"/>
        <v/>
      </c>
      <c r="DP29" s="25" t="str">
        <f t="shared" si="30"/>
        <v/>
      </c>
      <c r="DQ29" s="25" t="str">
        <f t="shared" si="31"/>
        <v/>
      </c>
      <c r="DR29" s="25" t="str">
        <f t="shared" si="32"/>
        <v/>
      </c>
      <c r="DS29" s="25" t="str">
        <f t="shared" si="33"/>
        <v/>
      </c>
      <c r="DT29" s="25" t="str">
        <f t="shared" si="34"/>
        <v/>
      </c>
      <c r="DU29" s="25" t="str">
        <f t="shared" si="35"/>
        <v/>
      </c>
      <c r="DV29" s="44" t="str">
        <f t="shared" si="36"/>
        <v/>
      </c>
      <c r="DW29" s="15"/>
      <c r="DX29" s="53" t="str">
        <f t="shared" si="37"/>
        <v/>
      </c>
      <c r="DY29" s="54" t="str">
        <f t="shared" si="42"/>
        <v/>
      </c>
      <c r="DZ29" s="15"/>
      <c r="EA29" s="31" t="str">
        <f t="shared" si="38"/>
        <v/>
      </c>
    </row>
    <row r="30" spans="2:131"/>
    <row r="31" spans="2:131"/>
    <row r="32" spans="2:131"/>
    <row r="33" spans="97:113"/>
    <row r="34" spans="97:113"/>
    <row r="35" spans="97:113" ht="15.75">
      <c r="CU35" s="68" t="s">
        <v>59</v>
      </c>
      <c r="CV35" s="68"/>
      <c r="CW35" s="68"/>
      <c r="CX35" s="68"/>
      <c r="CY35" s="68"/>
      <c r="CZ35" s="68"/>
      <c r="DA35" s="68"/>
      <c r="DB35" s="68"/>
      <c r="DC35" s="68"/>
      <c r="DD35" s="68"/>
      <c r="DE35" s="68"/>
      <c r="DF35" s="68"/>
    </row>
    <row r="36" spans="97:113" ht="15.75">
      <c r="CS36" s="34" t="s">
        <v>41</v>
      </c>
      <c r="CT36" s="34" t="s">
        <v>42</v>
      </c>
      <c r="CU36" s="33">
        <f t="shared" ref="CU36:DF39" ca="1" si="46">RANDBETWEEN(1,500)/100</f>
        <v>1.9</v>
      </c>
      <c r="CV36" s="33">
        <f t="shared" ca="1" si="46"/>
        <v>4.96</v>
      </c>
      <c r="CW36" s="33">
        <f t="shared" ca="1" si="46"/>
        <v>4.5</v>
      </c>
      <c r="CX36" s="33">
        <f t="shared" ca="1" si="46"/>
        <v>0.6</v>
      </c>
      <c r="CY36" s="33">
        <f t="shared" ca="1" si="46"/>
        <v>1.56</v>
      </c>
      <c r="CZ36" s="33">
        <f t="shared" ca="1" si="46"/>
        <v>1.59</v>
      </c>
      <c r="DA36" s="33">
        <f t="shared" ca="1" si="46"/>
        <v>4.6500000000000004</v>
      </c>
      <c r="DB36" s="33">
        <f t="shared" ca="1" si="46"/>
        <v>1.34</v>
      </c>
      <c r="DC36" s="33">
        <f t="shared" ca="1" si="46"/>
        <v>4.6900000000000004</v>
      </c>
      <c r="DD36" s="33">
        <f t="shared" ca="1" si="46"/>
        <v>2.65</v>
      </c>
      <c r="DE36" s="33">
        <f t="shared" ca="1" si="46"/>
        <v>1.85</v>
      </c>
      <c r="DF36" s="33">
        <f t="shared" ca="1" si="46"/>
        <v>4.05</v>
      </c>
      <c r="DG36" t="s">
        <v>33</v>
      </c>
      <c r="DH36" t="s">
        <v>62</v>
      </c>
      <c r="DI36" t="s">
        <v>32</v>
      </c>
    </row>
    <row r="37" spans="97:113" ht="15.75">
      <c r="CS37" t="str">
        <f>$CS$36</f>
        <v>System</v>
      </c>
      <c r="CT37" s="34" t="s">
        <v>43</v>
      </c>
      <c r="CU37" s="33">
        <f t="shared" ca="1" si="46"/>
        <v>0.88</v>
      </c>
      <c r="CV37" s="33">
        <f t="shared" ca="1" si="46"/>
        <v>4.26</v>
      </c>
      <c r="CW37" s="33">
        <f t="shared" ca="1" si="46"/>
        <v>2.1</v>
      </c>
      <c r="CX37" s="33">
        <f t="shared" ca="1" si="46"/>
        <v>0.31</v>
      </c>
      <c r="CY37" s="33">
        <f t="shared" ca="1" si="46"/>
        <v>3.26</v>
      </c>
      <c r="CZ37" s="33">
        <f t="shared" ca="1" si="46"/>
        <v>4.74</v>
      </c>
      <c r="DA37" s="33">
        <f t="shared" ca="1" si="46"/>
        <v>4.4000000000000004</v>
      </c>
      <c r="DB37" s="33">
        <f t="shared" ca="1" si="46"/>
        <v>4.47</v>
      </c>
      <c r="DC37" s="33">
        <f t="shared" ca="1" si="46"/>
        <v>3</v>
      </c>
      <c r="DD37" s="33">
        <f t="shared" ca="1" si="46"/>
        <v>4.33</v>
      </c>
      <c r="DE37" s="33">
        <f t="shared" ca="1" si="46"/>
        <v>0.64</v>
      </c>
      <c r="DF37" s="33">
        <f t="shared" ca="1" si="46"/>
        <v>0.81</v>
      </c>
      <c r="DG37" t="s">
        <v>42</v>
      </c>
      <c r="DH37" t="s">
        <v>63</v>
      </c>
      <c r="DI37" t="s">
        <v>34</v>
      </c>
    </row>
    <row r="38" spans="97:113" ht="15.75">
      <c r="CS38" t="str">
        <f t="shared" ref="CS38:CS39" si="47">$CS$36</f>
        <v>System</v>
      </c>
      <c r="CT38" s="34" t="s">
        <v>44</v>
      </c>
      <c r="CU38" s="33">
        <f t="shared" ca="1" si="46"/>
        <v>0.42</v>
      </c>
      <c r="CV38" s="33">
        <f t="shared" ca="1" si="46"/>
        <v>4.32</v>
      </c>
      <c r="CW38" s="33">
        <f t="shared" ca="1" si="46"/>
        <v>0.43</v>
      </c>
      <c r="CX38" s="33">
        <f t="shared" ca="1" si="46"/>
        <v>2.5299999999999998</v>
      </c>
      <c r="CY38" s="33">
        <f t="shared" ca="1" si="46"/>
        <v>0.2</v>
      </c>
      <c r="CZ38" s="33">
        <f t="shared" ca="1" si="46"/>
        <v>4.95</v>
      </c>
      <c r="DA38" s="33">
        <f t="shared" ca="1" si="46"/>
        <v>4.75</v>
      </c>
      <c r="DB38" s="33">
        <f t="shared" ca="1" si="46"/>
        <v>2.5299999999999998</v>
      </c>
      <c r="DC38" s="33">
        <f t="shared" ca="1" si="46"/>
        <v>3.59</v>
      </c>
      <c r="DD38" s="33">
        <f t="shared" ca="1" si="46"/>
        <v>3.83</v>
      </c>
      <c r="DE38" s="33">
        <f t="shared" ca="1" si="46"/>
        <v>1.97</v>
      </c>
      <c r="DF38" s="33">
        <f t="shared" ca="1" si="46"/>
        <v>4.01</v>
      </c>
      <c r="DG38" t="s">
        <v>43</v>
      </c>
    </row>
    <row r="39" spans="97:113" ht="15.75">
      <c r="CS39" t="str">
        <f t="shared" si="47"/>
        <v>System</v>
      </c>
      <c r="CT39" s="34" t="s">
        <v>33</v>
      </c>
      <c r="CU39" s="33">
        <f t="shared" ca="1" si="46"/>
        <v>0.1</v>
      </c>
      <c r="CV39" s="33">
        <f t="shared" ca="1" si="46"/>
        <v>0.55000000000000004</v>
      </c>
      <c r="CW39" s="33">
        <f t="shared" ca="1" si="46"/>
        <v>3.08</v>
      </c>
      <c r="CX39" s="33">
        <f t="shared" ca="1" si="46"/>
        <v>2.27</v>
      </c>
      <c r="CY39" s="33">
        <f t="shared" ca="1" si="46"/>
        <v>0.28999999999999998</v>
      </c>
      <c r="CZ39" s="33">
        <f t="shared" ca="1" si="46"/>
        <v>2.73</v>
      </c>
      <c r="DA39" s="33">
        <f t="shared" ca="1" si="46"/>
        <v>3.33</v>
      </c>
      <c r="DB39" s="33">
        <f t="shared" ca="1" si="46"/>
        <v>1.66</v>
      </c>
      <c r="DC39" s="33">
        <f t="shared" ca="1" si="46"/>
        <v>1.66</v>
      </c>
      <c r="DD39" s="33">
        <f t="shared" ca="1" si="46"/>
        <v>0.84</v>
      </c>
      <c r="DE39" s="33">
        <f t="shared" ca="1" si="46"/>
        <v>2.11</v>
      </c>
      <c r="DF39" s="33">
        <f t="shared" ca="1" si="46"/>
        <v>3.39</v>
      </c>
      <c r="DG39" t="s">
        <v>44</v>
      </c>
    </row>
    <row r="40" spans="97:113"/>
    <row r="41" spans="97:113"/>
    <row r="42" spans="97:113"/>
    <row r="43" spans="97:113"/>
    <row r="44" spans="97:113"/>
    <row r="45" spans="97:113"/>
    <row r="46" spans="97:113"/>
    <row r="47" spans="97:113" hidden="1"/>
    <row r="48" spans="97:113"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sheetData>
  <sortState xmlns:xlrd2="http://schemas.microsoft.com/office/spreadsheetml/2017/richdata2" ref="A9:FP52">
    <sortCondition ref="DY9:DY52"/>
  </sortState>
  <mergeCells count="19">
    <mergeCell ref="B7:W7"/>
    <mergeCell ref="AE6:AP6"/>
    <mergeCell ref="BU7:CA7"/>
    <mergeCell ref="DJ7:DU7"/>
    <mergeCell ref="DX7:DY7"/>
    <mergeCell ref="AE7:AP7"/>
    <mergeCell ref="DJ6:DU6"/>
    <mergeCell ref="CU35:DF35"/>
    <mergeCell ref="Y7:AC7"/>
    <mergeCell ref="BU2:BV2"/>
    <mergeCell ref="AS7:BD7"/>
    <mergeCell ref="AS6:BF6"/>
    <mergeCell ref="BH6:BS6"/>
    <mergeCell ref="BH7:BS7"/>
    <mergeCell ref="BU3:BZ3"/>
    <mergeCell ref="CD6:CQ6"/>
    <mergeCell ref="CD7:CO7"/>
    <mergeCell ref="CU6:DF6"/>
    <mergeCell ref="CU7:DF7"/>
  </mergeCells>
  <conditionalFormatting sqref="DW2:DW4 C10:D29">
    <cfRule type="expression" dxfId="4" priority="42">
      <formula>#REF!="Yes"</formula>
    </cfRule>
  </conditionalFormatting>
  <conditionalFormatting sqref="BW10:BW29">
    <cfRule type="cellIs" dxfId="3" priority="7" operator="equal">
      <formula>"YES"</formula>
    </cfRule>
  </conditionalFormatting>
  <conditionalFormatting sqref="BV10:BV29">
    <cfRule type="cellIs" dxfId="2" priority="6" operator="equal">
      <formula>"YES"</formula>
    </cfRule>
  </conditionalFormatting>
  <conditionalFormatting sqref="BU10:BU29">
    <cfRule type="cellIs" dxfId="1" priority="5" operator="equal">
      <formula>"YES"</formula>
    </cfRule>
  </conditionalFormatting>
  <conditionalFormatting sqref="BX10:BX29">
    <cfRule type="cellIs" dxfId="0" priority="4" operator="equal">
      <formula>"No"</formula>
    </cfRule>
  </conditionalFormatting>
  <conditionalFormatting sqref="DY10:DY29">
    <cfRule type="colorScale" priority="59">
      <colorScale>
        <cfvo type="min"/>
        <cfvo type="percentile" val="50"/>
        <cfvo type="max"/>
        <color rgb="FF5A8AC6"/>
        <color rgb="FFFCFCFF"/>
        <color rgb="FFF8696B"/>
      </colorScale>
    </cfRule>
  </conditionalFormatting>
  <dataValidations count="5">
    <dataValidation type="custom" showInputMessage="1" showErrorMessage="1" errorTitle="Input Restricted" error="Value Must Be Between 1 and 20 and monotonically increasing or the same as the previous bid number" promptTitle="Input Restricted" prompt="Value Must Be Between 1 and 20 and monotonically increasing or the same as the previous bid number" sqref="C11:C29" xr:uid="{00000000-0002-0000-0000-000000000000}">
      <formula1>AND(C11&gt;=1,C11&lt;=20,OR(C11=C10+1,C11=C10))</formula1>
    </dataValidation>
    <dataValidation errorTitle="Input Restricted" error="Value Must Be Between 1 and 20" promptTitle="Input Restricted" prompt="Value Must Be Between 1 and 20" sqref="C10 D11:D29" xr:uid="{00000000-0002-0000-0000-000001000000}"/>
    <dataValidation type="list" allowBlank="1" showInputMessage="1" showErrorMessage="1" sqref="AJ10:AP29" xr:uid="{3636F2AD-B99B-44F8-B3A8-C1E57D78562D}">
      <formula1>$DG$36:$DG$39</formula1>
    </dataValidation>
    <dataValidation type="list" allowBlank="1" showInputMessage="1" showErrorMessage="1" sqref="AB10:AB29" xr:uid="{BEE8CC89-DA04-4B56-BBCC-47F3E0C3BB7B}">
      <formula1>$DH$36:$DH$37</formula1>
    </dataValidation>
    <dataValidation type="list" allowBlank="1" showInputMessage="1" showErrorMessage="1" sqref="BU10:BZ29" xr:uid="{7CEB90C4-C2BA-4330-93C3-3E5879B1CA5F}">
      <formula1>$DI$36:$DI$37</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C796334F2A4ED46BE259D3EEFE6C2DB" ma:contentTypeVersion="0" ma:contentTypeDescription="Create a new document." ma:contentTypeScope="" ma:versionID="0c5006db94f4ca42894b898207831f8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0C355C-0A71-4869-B4F8-15E82C4F74CB}">
  <ds:schemaRefs>
    <ds:schemaRef ds:uri="http://schemas.microsoft.com/sharepoint/v3/contenttype/forms"/>
  </ds:schemaRefs>
</ds:datastoreItem>
</file>

<file path=customXml/itemProps2.xml><?xml version="1.0" encoding="utf-8"?>
<ds:datastoreItem xmlns:ds="http://schemas.openxmlformats.org/officeDocument/2006/customXml" ds:itemID="{F49259E9-27E3-4A5B-A462-77709F475B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14C6ABF-7EC5-456B-A8AE-73A9D5D7B7BD}">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2020 DRAM Offer Form</vt:lpstr>
    </vt:vector>
  </TitlesOfParts>
  <Company>Sempra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Bierman, Evan M. - E&amp;FP</dc:creator>
  <cp:lastModifiedBy>Wilson, Dan</cp:lastModifiedBy>
  <dcterms:created xsi:type="dcterms:W3CDTF">2016-04-18T23:14:36Z</dcterms:created>
  <dcterms:modified xsi:type="dcterms:W3CDTF">2019-10-17T21:54:08Z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0x010100DC796334F2A4ED46BE259D3EEFE6C2DB</vt:lpwstr>
  </property>
  <property fmtid="{D5CDD505-2E9C-101B-9397-08002B2CF9AE}" pid="3" name="{A44787D4-0540-4523-9961-78E4036D8C6D}">
    <vt:lpwstr>{D4AFFA49-759A-4DDA-95FF-FF8A45406D7B}</vt:lpwstr>
  </property>
</Properties>
</file>