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926" yWindow="540" windowWidth="15480" windowHeight="7365" activeTab="2"/>
  </bookViews>
  <sheets>
    <sheet name="TREC QUICK SHEET" sheetId="1" r:id="rId1"/>
    <sheet name="PROJECT INFORMATION" sheetId="2" r:id="rId2"/>
    <sheet name="Project Viability Calculator" sheetId="3" r:id="rId3"/>
    <sheet name="METADATA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ccountTypeRef">'[1]Validations'!$G$2:$G$21</definedName>
    <definedName name="AccountTypes">'[1]Validations'!$H$1:$U$1</definedName>
    <definedName name="BaseDate">'[1]Project Assumptions'!$J$13</definedName>
    <definedName name="CBO_YR">#REF!</definedName>
    <definedName name="CBO1">#REF!</definedName>
    <definedName name="Check" localSheetId="2">'[4]Lookup Tables'!#REF!</definedName>
    <definedName name="Check">'[5]Lookup Tables'!#REF!</definedName>
    <definedName name="Cooling">'[4]Lookup Tables'!$B$16:$B$17</definedName>
    <definedName name="Criteria_Weights">'Project Viability Calculator'!$E$10:$J$22</definedName>
    <definedName name="DD_Pricing">#REF!</definedName>
    <definedName name="Delivery_Point">#REF!</definedName>
    <definedName name="Escalation">'[6]Assumptions &amp; Varaibles'!$C$48</definedName>
    <definedName name="high">'[7]Assumptions &amp; Varaibles'!$B$365:$B$367</definedName>
    <definedName name="Interconnection">'[4]Lookup Tables'!$B$19:$B$26</definedName>
    <definedName name="Levelized" localSheetId="2">'[4]Lookup Tables'!#REF!</definedName>
    <definedName name="Levelized">'[5]Lookup Tables'!#REF!</definedName>
    <definedName name="MPRYear">'[2]CF_Inputs'!$E$4</definedName>
    <definedName name="MWH1">#REF!</definedName>
    <definedName name="pass">'[7]Assumptions &amp; Varaibles'!$B$362:$B$363</definedName>
    <definedName name="PeriodNumbers">'[1]Project Assumptions'!$J$1:$DZ$1</definedName>
    <definedName name="Periods">'[1]Project Assumptions'!$J$14</definedName>
    <definedName name="PlanningHorizon">'[1]Project Assumptions'!$J$11</definedName>
    <definedName name="PlantTypeRef">'[1]Validations'!$A$2:$A$11</definedName>
    <definedName name="PlantTypes">'[1]Validations'!$B$1:$E$1</definedName>
    <definedName name="Points">#REF!</definedName>
    <definedName name="_xlnm.Print_Area" localSheetId="2">'Project Viability Calculator'!$A$1:$Q$68</definedName>
    <definedName name="Priority_Weight">'Project Viability Calculator'!$L$7:$P$8</definedName>
    <definedName name="Priority_Weights">'Project Viability Calculator'!$M$12:$N$15</definedName>
    <definedName name="Proposal_Type" localSheetId="2">'[4]Lookup Tables'!#REF!</definedName>
    <definedName name="Proposal_Type">'[5]Lookup Tables'!#REF!</definedName>
    <definedName name="Renewable_Technologies" localSheetId="2">'[4]Lookup Tables'!$B$2:$B$13</definedName>
    <definedName name="Renewable_Technologies">'[5]Lookup Tables'!$B$2:$B$11</definedName>
    <definedName name="RESORG_LIST_RNG">'METADATA'!$C$4:$C$7</definedName>
    <definedName name="TECH_LIST_RNG">'METADATA'!$B$4:$B$10</definedName>
    <definedName name="TotalNoPeriods">'[1]Project Assumptions'!$I$1</definedName>
    <definedName name="TrueFalse">'[1]Project Assumptions'!$EC$2:$EC$3</definedName>
    <definedName name="ValidationCapitalTypes">'[1]Project Assumptions'!$ED$2:$ED$4</definedName>
    <definedName name="ValidationCompany">'[1]Project Assumptions'!$EB$2:$EB$3</definedName>
    <definedName name="Z_9898CCAE_3304_4170_A927_8A34DC92E286_.wvu.PrintArea" localSheetId="2" hidden="1">'Project Viability Calculator'!$A$1:$O$68</definedName>
    <definedName name="Z_9898CCAE_3304_4170_A927_8A34DC92E286_.wvu.PrintTitles" localSheetId="2" hidden="1">'Project Viability Calculator'!#REF!</definedName>
  </definedNames>
  <calcPr fullCalcOnLoad="1"/>
</workbook>
</file>

<file path=xl/comments3.xml><?xml version="1.0" encoding="utf-8"?>
<comments xmlns="http://schemas.openxmlformats.org/spreadsheetml/2006/main">
  <authors>
    <author> </author>
    <author>Sean Simon</author>
  </authors>
  <commentList>
    <comment ref="G28" authorId="0">
      <text>
        <r>
          <rPr>
            <b/>
            <sz val="8"/>
            <rFont val="Tahoma"/>
            <family val="2"/>
          </rPr>
          <t>Independent Evaluator</t>
        </r>
      </text>
    </comment>
    <comment ref="E22" authorId="0">
      <text>
        <r>
          <rPr>
            <b/>
            <sz val="8"/>
            <rFont val="Tahoma"/>
            <family val="2"/>
          </rPr>
          <t xml:space="preserve"> COD: Commercial Online Date</t>
        </r>
        <r>
          <rPr>
            <sz val="8"/>
            <rFont val="Tahoma"/>
            <family val="2"/>
          </rPr>
          <t xml:space="preserve">
</t>
        </r>
      </text>
    </comment>
    <comment ref="P7" authorId="1">
      <text>
        <r>
          <rPr>
            <b/>
            <sz val="8"/>
            <rFont val="Tahoma"/>
            <family val="2"/>
          </rPr>
          <t>Low</t>
        </r>
      </text>
    </comment>
    <comment ref="M7" authorId="0">
      <text>
        <r>
          <rPr>
            <b/>
            <sz val="8"/>
            <rFont val="Tahoma"/>
            <family val="2"/>
          </rPr>
          <t>Very High</t>
        </r>
      </text>
    </comment>
  </commentList>
</comments>
</file>

<file path=xl/sharedStrings.xml><?xml version="1.0" encoding="utf-8"?>
<sst xmlns="http://schemas.openxmlformats.org/spreadsheetml/2006/main" count="152" uniqueCount="106">
  <si>
    <t>Eligible Renewable Resources</t>
  </si>
  <si>
    <t>Basic Bid Information</t>
  </si>
  <si>
    <t>Company Information</t>
  </si>
  <si>
    <t>Company Representative</t>
  </si>
  <si>
    <t>Company Name Submitting Offer:</t>
  </si>
  <si>
    <t>Primary Contact</t>
  </si>
  <si>
    <t>Secondary Contact</t>
  </si>
  <si>
    <t>Company Name on Potential Contract:</t>
  </si>
  <si>
    <t>Contact Name:</t>
  </si>
  <si>
    <t>Company Address:</t>
  </si>
  <si>
    <t>Contact Title:</t>
  </si>
  <si>
    <t>Office Number:</t>
  </si>
  <si>
    <t>Cell Number:</t>
  </si>
  <si>
    <t>Email:</t>
  </si>
  <si>
    <t>Project Name:</t>
  </si>
  <si>
    <t>Technology/Fuel:</t>
  </si>
  <si>
    <t>Solar Thermal</t>
  </si>
  <si>
    <t>Resource origin:</t>
  </si>
  <si>
    <t>New Facility</t>
  </si>
  <si>
    <t>Resource Location:</t>
  </si>
  <si>
    <t>Interconnection Point:</t>
  </si>
  <si>
    <t>Proposed CAISO Delivery Point:</t>
  </si>
  <si>
    <t>Facility Nameplate Capacity:</t>
  </si>
  <si>
    <t>MW</t>
  </si>
  <si>
    <t>Net Contract Capacity:</t>
  </si>
  <si>
    <t>Offer Type:</t>
  </si>
  <si>
    <t>TECH COMBO</t>
  </si>
  <si>
    <t>Wind</t>
  </si>
  <si>
    <t>Solar PV</t>
  </si>
  <si>
    <t>Biomass</t>
  </si>
  <si>
    <t>Geothermal</t>
  </si>
  <si>
    <t>Biogas/Landfill Gas</t>
  </si>
  <si>
    <t>Hybrid</t>
  </si>
  <si>
    <t>RESORG COMBO</t>
  </si>
  <si>
    <t>Repower</t>
  </si>
  <si>
    <t>Upgrade</t>
  </si>
  <si>
    <t>Extension of existing agreement</t>
  </si>
  <si>
    <t>First Point of Interconnection</t>
  </si>
  <si>
    <t>Volume (MWh)</t>
  </si>
  <si>
    <t>Technology</t>
  </si>
  <si>
    <t>Resource Location</t>
  </si>
  <si>
    <t>Generated From Date</t>
  </si>
  <si>
    <t>Generated To Date</t>
  </si>
  <si>
    <t>Check1</t>
  </si>
  <si>
    <t>Check2</t>
  </si>
  <si>
    <t>Check3</t>
  </si>
  <si>
    <t>Total Cost</t>
  </si>
  <si>
    <t>REC Quick Form</t>
  </si>
  <si>
    <t>REC Price ($/MWh)</t>
  </si>
  <si>
    <t>WREGIS Acct # (for existing facilities only)</t>
  </si>
  <si>
    <t>REC (no power deliveries)</t>
  </si>
  <si>
    <t>CAISO</t>
  </si>
  <si>
    <t>Balancing Authority at Interconnection:</t>
  </si>
  <si>
    <t>2013 RPS Solicitation</t>
  </si>
  <si>
    <r>
      <t>2013</t>
    </r>
    <r>
      <rPr>
        <b/>
        <sz val="15"/>
        <color indexed="10"/>
        <rFont val="Garamond"/>
        <family val="1"/>
      </rPr>
      <t xml:space="preserve"> </t>
    </r>
    <r>
      <rPr>
        <b/>
        <sz val="15"/>
        <rFont val="Garamond"/>
        <family val="1"/>
      </rPr>
      <t>RPS Solicitation</t>
    </r>
  </si>
  <si>
    <t>State</t>
  </si>
  <si>
    <t>Zip Code:</t>
  </si>
  <si>
    <t>Fuel Cells</t>
  </si>
  <si>
    <t>Ocean/Tidal</t>
  </si>
  <si>
    <t>Conduit Hydro</t>
  </si>
  <si>
    <t>Small Hydro</t>
  </si>
  <si>
    <t>Muni Solid Waste</t>
  </si>
  <si>
    <t>Landfill Gas</t>
  </si>
  <si>
    <t>Biodiesel</t>
  </si>
  <si>
    <t>Digester Gas</t>
  </si>
  <si>
    <t>&lt;select one&gt;</t>
  </si>
  <si>
    <t>Project Weaknesses</t>
  </si>
  <si>
    <t>Project Strengths</t>
  </si>
  <si>
    <t xml:space="preserve"> Total Weighted Score</t>
  </si>
  <si>
    <t>Weighted Category</t>
  </si>
  <si>
    <t>Normalized Category</t>
  </si>
  <si>
    <t>Weighted Criteria</t>
  </si>
  <si>
    <t>Total Category</t>
  </si>
  <si>
    <t>Development Milestones</t>
  </si>
  <si>
    <t>Company / Development Team</t>
  </si>
  <si>
    <t>weight</t>
  </si>
  <si>
    <t>Comments</t>
  </si>
  <si>
    <t>IE</t>
  </si>
  <si>
    <t>Utility</t>
  </si>
  <si>
    <t xml:space="preserve">range  0 - </t>
  </si>
  <si>
    <t>Project Scoring</t>
  </si>
  <si>
    <t>- score card -</t>
  </si>
  <si>
    <t>must equal 100% --&gt;</t>
  </si>
  <si>
    <t>Category Weight</t>
  </si>
  <si>
    <t>H</t>
  </si>
  <si>
    <t>Reasonableness of COD</t>
  </si>
  <si>
    <t>Transmission Requirements</t>
  </si>
  <si>
    <t>VH</t>
  </si>
  <si>
    <t>Interconnection Progress</t>
  </si>
  <si>
    <t>Project Financing Status</t>
  </si>
  <si>
    <t>Permitting Status</t>
  </si>
  <si>
    <t>Site Control</t>
  </si>
  <si>
    <t>Manufacturing Supply Chain</t>
  </si>
  <si>
    <t>M</t>
  </si>
  <si>
    <t>Resource Quality</t>
  </si>
  <si>
    <t>Technical Feasibility</t>
  </si>
  <si>
    <t>L</t>
  </si>
  <si>
    <t>Ownership / O&amp;M Experience</t>
  </si>
  <si>
    <t>Project Development Experience</t>
  </si>
  <si>
    <t>Weight</t>
  </si>
  <si>
    <t xml:space="preserve">Priority </t>
  </si>
  <si>
    <t>Criteria</t>
  </si>
  <si>
    <t>Category</t>
  </si>
  <si>
    <t>Criteria Ranking</t>
  </si>
  <si>
    <t>Category and Criteria Weighting</t>
  </si>
  <si>
    <t>Project Viability Calculator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</si>
</sst>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5"/>
      <name val="Garamond"/>
      <family val="1"/>
    </font>
    <font>
      <sz val="15"/>
      <name val="Garamond"/>
      <family val="1"/>
    </font>
    <font>
      <sz val="10"/>
      <name val="Garamond"/>
      <family val="1"/>
    </font>
    <font>
      <sz val="12"/>
      <name val="Garamond"/>
      <family val="1"/>
    </font>
    <font>
      <b/>
      <sz val="12"/>
      <color indexed="9"/>
      <name val="Garamond"/>
      <family val="1"/>
    </font>
    <font>
      <b/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name val="Garamond"/>
      <family val="1"/>
    </font>
    <font>
      <sz val="11"/>
      <color indexed="10"/>
      <name val="Garamond"/>
      <family val="1"/>
    </font>
    <font>
      <sz val="11"/>
      <name val="Garamond"/>
      <family val="1"/>
    </font>
    <font>
      <b/>
      <sz val="15"/>
      <color indexed="10"/>
      <name val="Garamond"/>
      <family val="1"/>
    </font>
    <font>
      <b/>
      <sz val="10"/>
      <color indexed="12"/>
      <name val="Arial Narrow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color indexed="10"/>
      <name val="Arial Narrow"/>
      <family val="2"/>
    </font>
    <font>
      <sz val="10"/>
      <color indexed="9"/>
      <name val="Arial"/>
      <family val="2"/>
    </font>
    <font>
      <sz val="12"/>
      <color indexed="9"/>
      <name val="Garamond"/>
      <family val="1"/>
    </font>
    <font>
      <sz val="10"/>
      <color indexed="10"/>
      <name val="Arial"/>
      <family val="2"/>
    </font>
    <font>
      <sz val="10"/>
      <color indexed="8"/>
      <name val="Garamond"/>
      <family val="1"/>
    </font>
    <font>
      <b/>
      <sz val="10"/>
      <color indexed="8"/>
      <name val="Garamond"/>
      <family val="1"/>
    </font>
    <font>
      <sz val="10"/>
      <color indexed="8"/>
      <name val="Arial"/>
      <family val="2"/>
    </font>
    <font>
      <sz val="12"/>
      <color indexed="8"/>
      <name val="Arial"/>
      <family val="2"/>
    </font>
    <font>
      <i/>
      <sz val="10"/>
      <color indexed="8"/>
      <name val="Garamond"/>
      <family val="1"/>
    </font>
    <font>
      <b/>
      <i/>
      <sz val="10"/>
      <color indexed="8"/>
      <name val="Garamond"/>
      <family val="1"/>
    </font>
    <font>
      <sz val="12"/>
      <color indexed="8"/>
      <name val="Garamond"/>
      <family val="1"/>
    </font>
    <font>
      <b/>
      <u val="single"/>
      <sz val="10"/>
      <color indexed="8"/>
      <name val="Garamond"/>
      <family val="1"/>
    </font>
    <font>
      <sz val="10"/>
      <color theme="0"/>
      <name val="Arial"/>
      <family val="2"/>
    </font>
    <font>
      <sz val="12"/>
      <color theme="0"/>
      <name val="Garamond"/>
      <family val="1"/>
    </font>
    <font>
      <sz val="10"/>
      <color rgb="FFFF0000"/>
      <name val="Arial"/>
      <family val="2"/>
    </font>
    <font>
      <sz val="10"/>
      <color theme="1"/>
      <name val="Garamond"/>
      <family val="1"/>
    </font>
    <font>
      <b/>
      <sz val="10"/>
      <color theme="1"/>
      <name val="Garamond"/>
      <family val="1"/>
    </font>
    <font>
      <sz val="10"/>
      <color theme="1"/>
      <name val="Arial"/>
      <family val="2"/>
    </font>
    <font>
      <sz val="12"/>
      <color theme="1"/>
      <name val="Arial"/>
      <family val="2"/>
    </font>
    <font>
      <i/>
      <sz val="10"/>
      <color theme="1"/>
      <name val="Garamond"/>
      <family val="1"/>
    </font>
    <font>
      <b/>
      <i/>
      <sz val="10"/>
      <color theme="1"/>
      <name val="Garamond"/>
      <family val="1"/>
    </font>
    <font>
      <sz val="12"/>
      <color theme="1"/>
      <name val="Garamond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thin"/>
      <top style="dotted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7" borderId="1" applyNumberFormat="0" applyAlignment="0" applyProtection="0"/>
    <xf numFmtId="0" fontId="34" fillId="22" borderId="6">
      <alignment/>
      <protection/>
    </xf>
    <xf numFmtId="0" fontId="31" fillId="22" borderId="6">
      <alignment/>
      <protection/>
    </xf>
    <xf numFmtId="0" fontId="21" fillId="0" borderId="7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23" borderId="8" applyNumberFormat="0" applyFont="0" applyAlignment="0" applyProtection="0"/>
    <xf numFmtId="0" fontId="23" fillId="20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0" fillId="0" borderId="0">
      <alignment horizontal="left" wrapText="1"/>
      <protection/>
    </xf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6" fillId="0" borderId="0" xfId="0" applyFont="1" applyAlignment="1">
      <alignment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7" fillId="0" borderId="16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8" fillId="0" borderId="0" xfId="0" applyFont="1" applyFill="1" applyAlignment="1">
      <alignment/>
    </xf>
    <xf numFmtId="0" fontId="7" fillId="0" borderId="0" xfId="0" applyFont="1" applyAlignment="1">
      <alignment horizontal="right"/>
    </xf>
    <xf numFmtId="0" fontId="28" fillId="0" borderId="0" xfId="0" applyFont="1" applyAlignment="1">
      <alignment/>
    </xf>
    <xf numFmtId="0" fontId="7" fillId="0" borderId="0" xfId="0" applyFont="1" applyFill="1" applyAlignment="1">
      <alignment horizontal="right"/>
    </xf>
    <xf numFmtId="0" fontId="28" fillId="0" borderId="0" xfId="0" applyFont="1" applyBorder="1" applyAlignment="1">
      <alignment/>
    </xf>
    <xf numFmtId="0" fontId="6" fillId="0" borderId="15" xfId="0" applyFont="1" applyBorder="1" applyAlignment="1" applyProtection="1">
      <alignment horizontal="left"/>
      <protection locked="0"/>
    </xf>
    <xf numFmtId="0" fontId="6" fillId="0" borderId="17" xfId="0" applyFont="1" applyBorder="1" applyAlignment="1" applyProtection="1">
      <alignment horizontal="left"/>
      <protection locked="0"/>
    </xf>
    <xf numFmtId="0" fontId="7" fillId="0" borderId="18" xfId="0" applyFont="1" applyBorder="1" applyAlignment="1">
      <alignment horizontal="center" wrapText="1"/>
    </xf>
    <xf numFmtId="0" fontId="6" fillId="24" borderId="19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6" fillId="24" borderId="20" xfId="0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0" fillId="0" borderId="0" xfId="0" applyNumberFormat="1" applyFill="1" applyBorder="1" applyAlignment="1">
      <alignment horizontal="left" wrapText="1"/>
    </xf>
    <xf numFmtId="14" fontId="0" fillId="0" borderId="0" xfId="0" applyNumberFormat="1" applyFill="1" applyBorder="1" applyAlignment="1">
      <alignment horizontal="left" wrapText="1"/>
    </xf>
    <xf numFmtId="0" fontId="6" fillId="24" borderId="21" xfId="0" applyFont="1" applyFill="1" applyBorder="1" applyAlignment="1" applyProtection="1">
      <alignment horizontal="left"/>
      <protection locked="0"/>
    </xf>
    <xf numFmtId="0" fontId="0" fillId="24" borderId="22" xfId="0" applyFill="1" applyBorder="1" applyAlignment="1" applyProtection="1">
      <alignment/>
      <protection locked="0"/>
    </xf>
    <xf numFmtId="14" fontId="0" fillId="24" borderId="22" xfId="0" applyNumberFormat="1" applyFill="1" applyBorder="1" applyAlignment="1" applyProtection="1">
      <alignment/>
      <protection locked="0"/>
    </xf>
    <xf numFmtId="0" fontId="0" fillId="24" borderId="6" xfId="0" applyFill="1" applyBorder="1" applyAlignment="1" applyProtection="1">
      <alignment/>
      <protection locked="0"/>
    </xf>
    <xf numFmtId="14" fontId="0" fillId="24" borderId="6" xfId="0" applyNumberFormat="1" applyFill="1" applyBorder="1" applyAlignment="1" applyProtection="1">
      <alignment/>
      <protection locked="0"/>
    </xf>
    <xf numFmtId="0" fontId="0" fillId="24" borderId="23" xfId="0" applyFill="1" applyBorder="1" applyAlignment="1" applyProtection="1">
      <alignment/>
      <protection locked="0"/>
    </xf>
    <xf numFmtId="14" fontId="0" fillId="24" borderId="23" xfId="0" applyNumberFormat="1" applyFill="1" applyBorder="1" applyAlignment="1" applyProtection="1">
      <alignment/>
      <protection locked="0"/>
    </xf>
    <xf numFmtId="5" fontId="0" fillId="0" borderId="24" xfId="44" applyNumberFormat="1" applyFont="1" applyFill="1" applyBorder="1" applyAlignment="1">
      <alignment horizontal="right" wrapText="1"/>
    </xf>
    <xf numFmtId="5" fontId="0" fillId="0" borderId="25" xfId="44" applyNumberFormat="1" applyFont="1" applyFill="1" applyBorder="1" applyAlignment="1">
      <alignment horizontal="right" wrapText="1"/>
    </xf>
    <xf numFmtId="5" fontId="0" fillId="0" borderId="26" xfId="44" applyNumberFormat="1" applyFont="1" applyFill="1" applyBorder="1" applyAlignment="1">
      <alignment horizontal="right" wrapText="1"/>
    </xf>
    <xf numFmtId="0" fontId="6" fillId="0" borderId="15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7" fillId="0" borderId="16" xfId="0" applyFont="1" applyBorder="1" applyAlignment="1">
      <alignment horizontal="right" vertical="top"/>
    </xf>
    <xf numFmtId="0" fontId="46" fillId="0" borderId="0" xfId="0" applyFont="1" applyAlignment="1">
      <alignment/>
    </xf>
    <xf numFmtId="0" fontId="47" fillId="0" borderId="0" xfId="0" applyFont="1" applyFill="1" applyBorder="1" applyAlignment="1">
      <alignment horizontal="center" wrapText="1"/>
    </xf>
    <xf numFmtId="0" fontId="48" fillId="0" borderId="27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0" fillId="24" borderId="6" xfId="0" applyFill="1" applyBorder="1" applyAlignment="1" applyProtection="1">
      <alignment horizontal="center"/>
      <protection locked="0"/>
    </xf>
    <xf numFmtId="0" fontId="0" fillId="24" borderId="23" xfId="0" applyFill="1" applyBorder="1" applyAlignment="1" applyProtection="1">
      <alignment horizontal="center"/>
      <protection locked="0"/>
    </xf>
    <xf numFmtId="0" fontId="0" fillId="24" borderId="22" xfId="0" applyFill="1" applyBorder="1" applyAlignment="1" applyProtection="1">
      <alignment horizontal="center"/>
      <protection locked="0"/>
    </xf>
    <xf numFmtId="0" fontId="0" fillId="24" borderId="22" xfId="0" applyFont="1" applyFill="1" applyBorder="1" applyAlignment="1" applyProtection="1">
      <alignment horizontal="center"/>
      <protection locked="0"/>
    </xf>
    <xf numFmtId="0" fontId="0" fillId="24" borderId="6" xfId="0" applyFont="1" applyFill="1" applyBorder="1" applyAlignment="1" applyProtection="1">
      <alignment horizontal="center"/>
      <protection locked="0"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6" fillId="24" borderId="31" xfId="0" applyFont="1" applyFill="1" applyBorder="1" applyAlignment="1" applyProtection="1">
      <alignment horizontal="left"/>
      <protection locked="0"/>
    </xf>
    <xf numFmtId="0" fontId="0" fillId="24" borderId="31" xfId="0" applyFill="1" applyBorder="1" applyAlignment="1" applyProtection="1">
      <alignment horizontal="left"/>
      <protection locked="0"/>
    </xf>
    <xf numFmtId="0" fontId="0" fillId="24" borderId="32" xfId="0" applyFill="1" applyBorder="1" applyAlignment="1" applyProtection="1">
      <alignment horizontal="left"/>
      <protection locked="0"/>
    </xf>
    <xf numFmtId="0" fontId="6" fillId="24" borderId="33" xfId="0" applyFont="1" applyFill="1" applyBorder="1" applyAlignment="1" applyProtection="1">
      <alignment horizontal="left"/>
      <protection locked="0"/>
    </xf>
    <xf numFmtId="0" fontId="6" fillId="24" borderId="32" xfId="0" applyFont="1" applyFill="1" applyBorder="1" applyAlignment="1" applyProtection="1">
      <alignment horizontal="left"/>
      <protection locked="0"/>
    </xf>
    <xf numFmtId="0" fontId="8" fillId="16" borderId="0" xfId="0" applyFont="1" applyFill="1" applyAlignment="1">
      <alignment horizontal="center"/>
    </xf>
    <xf numFmtId="0" fontId="6" fillId="24" borderId="15" xfId="0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 horizontal="center"/>
    </xf>
    <xf numFmtId="0" fontId="6" fillId="24" borderId="17" xfId="0" applyFont="1" applyFill="1" applyBorder="1" applyAlignment="1" applyProtection="1">
      <alignment horizontal="left"/>
      <protection locked="0"/>
    </xf>
    <xf numFmtId="0" fontId="6" fillId="24" borderId="34" xfId="0" applyFont="1" applyFill="1" applyBorder="1" applyAlignment="1" applyProtection="1">
      <alignment horizontal="left"/>
      <protection locked="0"/>
    </xf>
    <xf numFmtId="0" fontId="0" fillId="24" borderId="15" xfId="0" applyFill="1" applyBorder="1" applyAlignment="1" applyProtection="1">
      <alignment horizontal="left"/>
      <protection locked="0"/>
    </xf>
    <xf numFmtId="0" fontId="6" fillId="0" borderId="33" xfId="0" applyFont="1" applyBorder="1" applyAlignment="1" applyProtection="1">
      <alignment horizontal="left"/>
      <protection locked="0"/>
    </xf>
    <xf numFmtId="0" fontId="6" fillId="0" borderId="31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 horizontal="left"/>
      <protection locked="0"/>
    </xf>
    <xf numFmtId="0" fontId="29" fillId="0" borderId="31" xfId="0" applyFont="1" applyBorder="1" applyAlignment="1" applyProtection="1">
      <alignment horizontal="left"/>
      <protection locked="0"/>
    </xf>
    <xf numFmtId="0" fontId="7" fillId="0" borderId="15" xfId="0" applyFont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 horizontal="left"/>
      <protection locked="0"/>
    </xf>
    <xf numFmtId="0" fontId="6" fillId="0" borderId="34" xfId="0" applyFont="1" applyBorder="1" applyAlignment="1" applyProtection="1">
      <alignment horizontal="left"/>
      <protection locked="0"/>
    </xf>
    <xf numFmtId="0" fontId="49" fillId="6" borderId="0" xfId="59" applyFont="1" applyFill="1" applyBorder="1" applyAlignment="1">
      <alignment horizontal="left" indent="1"/>
      <protection/>
    </xf>
    <xf numFmtId="0" fontId="50" fillId="6" borderId="0" xfId="59" applyFont="1" applyFill="1" applyBorder="1">
      <alignment/>
      <protection/>
    </xf>
    <xf numFmtId="0" fontId="51" fillId="0" borderId="0" xfId="59" applyFont="1">
      <alignment/>
      <protection/>
    </xf>
    <xf numFmtId="0" fontId="50" fillId="6" borderId="27" xfId="59" applyFont="1" applyFill="1" applyBorder="1" applyAlignment="1">
      <alignment horizontal="left"/>
      <protection/>
    </xf>
    <xf numFmtId="0" fontId="50" fillId="6" borderId="27" xfId="59" applyFont="1" applyFill="1" applyBorder="1">
      <alignment/>
      <protection/>
    </xf>
    <xf numFmtId="0" fontId="49" fillId="6" borderId="27" xfId="59" applyFont="1" applyFill="1" applyBorder="1" applyAlignment="1">
      <alignment horizontal="right" vertical="center"/>
      <protection/>
    </xf>
    <xf numFmtId="0" fontId="51" fillId="25" borderId="0" xfId="59" applyFont="1" applyFill="1">
      <alignment/>
      <protection/>
    </xf>
    <xf numFmtId="0" fontId="50" fillId="0" borderId="0" xfId="59" applyFont="1" applyFill="1" applyBorder="1" applyAlignment="1">
      <alignment horizontal="left"/>
      <protection/>
    </xf>
    <xf numFmtId="0" fontId="50" fillId="0" borderId="0" xfId="59" applyFont="1" applyFill="1" applyBorder="1">
      <alignment/>
      <protection/>
    </xf>
    <xf numFmtId="0" fontId="49" fillId="0" borderId="0" xfId="59" applyFont="1" applyFill="1" applyBorder="1" applyAlignment="1">
      <alignment horizontal="right" vertical="center"/>
      <protection/>
    </xf>
    <xf numFmtId="0" fontId="49" fillId="0" borderId="0" xfId="59" applyFont="1">
      <alignment/>
      <protection/>
    </xf>
    <xf numFmtId="0" fontId="49" fillId="0" borderId="0" xfId="59" applyFont="1" applyFill="1">
      <alignment/>
      <protection/>
    </xf>
    <xf numFmtId="0" fontId="51" fillId="0" borderId="0" xfId="59" applyFont="1" applyFill="1">
      <alignment/>
      <protection/>
    </xf>
    <xf numFmtId="0" fontId="49" fillId="0" borderId="35" xfId="59" applyFont="1" applyFill="1" applyBorder="1" applyAlignment="1">
      <alignment horizontal="left"/>
      <protection/>
    </xf>
    <xf numFmtId="0" fontId="50" fillId="0" borderId="35" xfId="59" applyFont="1" applyBorder="1">
      <alignment/>
      <protection/>
    </xf>
    <xf numFmtId="0" fontId="49" fillId="0" borderId="35" xfId="59" applyFont="1" applyBorder="1">
      <alignment/>
      <protection/>
    </xf>
    <xf numFmtId="0" fontId="52" fillId="0" borderId="0" xfId="59" applyFont="1" applyFill="1" applyBorder="1">
      <alignment/>
      <protection/>
    </xf>
    <xf numFmtId="0" fontId="52" fillId="0" borderId="0" xfId="59" applyFont="1">
      <alignment/>
      <protection/>
    </xf>
    <xf numFmtId="0" fontId="49" fillId="25" borderId="0" xfId="59" applyFont="1" applyFill="1">
      <alignment/>
      <protection/>
    </xf>
    <xf numFmtId="0" fontId="49" fillId="0" borderId="36" xfId="59" applyFont="1" applyBorder="1" applyAlignment="1">
      <alignment/>
      <protection/>
    </xf>
    <xf numFmtId="0" fontId="49" fillId="0" borderId="37" xfId="59" applyFont="1" applyBorder="1" applyAlignment="1">
      <alignment/>
      <protection/>
    </xf>
    <xf numFmtId="0" fontId="49" fillId="0" borderId="38" xfId="59" applyFont="1" applyBorder="1" applyAlignment="1">
      <alignment/>
      <protection/>
    </xf>
    <xf numFmtId="0" fontId="53" fillId="0" borderId="39" xfId="59" applyFont="1" applyBorder="1" applyAlignment="1">
      <alignment horizontal="left" indent="1"/>
      <protection/>
    </xf>
    <xf numFmtId="0" fontId="49" fillId="0" borderId="40" xfId="59" applyFont="1" applyFill="1" applyBorder="1" applyAlignment="1">
      <alignment horizontal="center"/>
      <protection/>
    </xf>
    <xf numFmtId="0" fontId="49" fillId="0" borderId="40" xfId="59" applyFont="1" applyFill="1" applyBorder="1" applyAlignment="1">
      <alignment horizontal="center" vertical="center"/>
      <protection/>
    </xf>
    <xf numFmtId="0" fontId="49" fillId="25" borderId="41" xfId="59" applyFont="1" applyFill="1" applyBorder="1" applyAlignment="1">
      <alignment horizontal="center"/>
      <protection/>
    </xf>
    <xf numFmtId="0" fontId="50" fillId="20" borderId="0" xfId="59" applyFont="1" applyFill="1" applyAlignment="1">
      <alignment wrapText="1"/>
      <protection/>
    </xf>
    <xf numFmtId="0" fontId="49" fillId="20" borderId="0" xfId="59" applyFont="1" applyFill="1">
      <alignment/>
      <protection/>
    </xf>
    <xf numFmtId="0" fontId="50" fillId="20" borderId="0" xfId="59" applyFont="1" applyFill="1" applyBorder="1">
      <alignment/>
      <protection/>
    </xf>
    <xf numFmtId="0" fontId="50" fillId="20" borderId="0" xfId="59" applyFont="1" applyFill="1" applyAlignment="1">
      <alignment horizontal="right" wrapText="1"/>
      <protection/>
    </xf>
    <xf numFmtId="0" fontId="50" fillId="0" borderId="0" xfId="59" applyFont="1" applyFill="1" applyAlignment="1">
      <alignment horizontal="right" wrapText="1"/>
      <protection/>
    </xf>
    <xf numFmtId="0" fontId="53" fillId="0" borderId="42" xfId="59" applyFont="1" applyBorder="1" applyAlignment="1">
      <alignment horizontal="left" indent="1"/>
      <protection/>
    </xf>
    <xf numFmtId="0" fontId="49" fillId="0" borderId="27" xfId="59" applyFont="1" applyFill="1" applyBorder="1" applyAlignment="1">
      <alignment horizontal="center" vertical="center"/>
      <protection/>
    </xf>
    <xf numFmtId="0" fontId="49" fillId="25" borderId="43" xfId="59" applyFont="1" applyFill="1" applyBorder="1" applyAlignment="1">
      <alignment horizontal="center" vertical="center"/>
      <protection/>
    </xf>
    <xf numFmtId="0" fontId="50" fillId="20" borderId="27" xfId="59" applyFont="1" applyFill="1" applyBorder="1" applyAlignment="1">
      <alignment wrapText="1"/>
      <protection/>
    </xf>
    <xf numFmtId="0" fontId="49" fillId="20" borderId="27" xfId="59" applyFont="1" applyFill="1" applyBorder="1">
      <alignment/>
      <protection/>
    </xf>
    <xf numFmtId="0" fontId="50" fillId="20" borderId="27" xfId="59" applyFont="1" applyFill="1" applyBorder="1">
      <alignment/>
      <protection/>
    </xf>
    <xf numFmtId="0" fontId="50" fillId="20" borderId="0" xfId="59" applyFont="1" applyFill="1" applyBorder="1" applyAlignment="1">
      <alignment wrapText="1"/>
      <protection/>
    </xf>
    <xf numFmtId="0" fontId="50" fillId="0" borderId="0" xfId="59" applyFont="1" applyFill="1" applyBorder="1" applyAlignment="1">
      <alignment wrapText="1"/>
      <protection/>
    </xf>
    <xf numFmtId="0" fontId="50" fillId="0" borderId="0" xfId="59" applyFont="1" applyBorder="1" applyAlignment="1">
      <alignment horizontal="left"/>
      <protection/>
    </xf>
    <xf numFmtId="0" fontId="49" fillId="0" borderId="44" xfId="59" applyFont="1" applyBorder="1" applyAlignment="1">
      <alignment horizontal="left" indent="1"/>
      <protection/>
    </xf>
    <xf numFmtId="0" fontId="49" fillId="0" borderId="45" xfId="59" applyFont="1" applyBorder="1" applyAlignment="1">
      <alignment horizontal="left" indent="1"/>
      <protection/>
    </xf>
    <xf numFmtId="0" fontId="49" fillId="22" borderId="46" xfId="59" applyFont="1" applyFill="1" applyBorder="1" applyAlignment="1">
      <alignment horizontal="center"/>
      <protection/>
    </xf>
    <xf numFmtId="0" fontId="49" fillId="0" borderId="46" xfId="59" applyFont="1" applyFill="1" applyBorder="1" applyAlignment="1">
      <alignment horizontal="center"/>
      <protection/>
    </xf>
    <xf numFmtId="0" fontId="49" fillId="0" borderId="0" xfId="59" applyFont="1" applyFill="1" applyBorder="1" applyAlignment="1">
      <alignment horizontal="center"/>
      <protection/>
    </xf>
    <xf numFmtId="0" fontId="52" fillId="25" borderId="0" xfId="59" applyFont="1" applyFill="1">
      <alignment/>
      <protection/>
    </xf>
    <xf numFmtId="0" fontId="49" fillId="0" borderId="0" xfId="59" applyFont="1" applyBorder="1" applyAlignment="1">
      <alignment wrapText="1"/>
      <protection/>
    </xf>
    <xf numFmtId="0" fontId="49" fillId="22" borderId="45" xfId="59" applyFont="1" applyFill="1" applyBorder="1" applyAlignment="1">
      <alignment horizontal="center"/>
      <protection/>
    </xf>
    <xf numFmtId="0" fontId="49" fillId="0" borderId="45" xfId="59" applyFont="1" applyFill="1" applyBorder="1" applyAlignment="1">
      <alignment horizontal="center"/>
      <protection/>
    </xf>
    <xf numFmtId="0" fontId="50" fillId="0" borderId="27" xfId="59" applyFont="1" applyBorder="1" applyAlignment="1">
      <alignment horizontal="center" wrapText="1"/>
      <protection/>
    </xf>
    <xf numFmtId="9" fontId="50" fillId="22" borderId="23" xfId="63" applyFont="1" applyFill="1" applyBorder="1" applyAlignment="1">
      <alignment horizontal="left"/>
    </xf>
    <xf numFmtId="0" fontId="49" fillId="25" borderId="27" xfId="59" applyFont="1" applyFill="1" applyBorder="1">
      <alignment/>
      <protection/>
    </xf>
    <xf numFmtId="0" fontId="50" fillId="0" borderId="27" xfId="59" applyFont="1" applyFill="1" applyBorder="1">
      <alignment/>
      <protection/>
    </xf>
    <xf numFmtId="0" fontId="49" fillId="0" borderId="27" xfId="59" applyFont="1" applyBorder="1" applyAlignment="1">
      <alignment horizontal="center"/>
      <protection/>
    </xf>
    <xf numFmtId="0" fontId="49" fillId="0" borderId="0" xfId="59" applyFont="1" applyBorder="1" applyAlignment="1">
      <alignment horizontal="center"/>
      <protection/>
    </xf>
    <xf numFmtId="0" fontId="49" fillId="0" borderId="47" xfId="59" applyFont="1" applyBorder="1" applyAlignment="1">
      <alignment horizontal="left" indent="1"/>
      <protection/>
    </xf>
    <xf numFmtId="0" fontId="49" fillId="0" borderId="0" xfId="59" applyFont="1" applyBorder="1" applyAlignment="1">
      <alignment horizontal="left" indent="1"/>
      <protection/>
    </xf>
    <xf numFmtId="0" fontId="49" fillId="22" borderId="0" xfId="59" applyFont="1" applyFill="1" applyBorder="1" applyAlignment="1">
      <alignment horizontal="center"/>
      <protection/>
    </xf>
    <xf numFmtId="0" fontId="49" fillId="0" borderId="48" xfId="59" applyFont="1" applyFill="1" applyBorder="1" applyAlignment="1">
      <alignment horizontal="center"/>
      <protection/>
    </xf>
    <xf numFmtId="0" fontId="53" fillId="0" borderId="0" xfId="59" applyFont="1" applyBorder="1" applyAlignment="1">
      <alignment horizontal="left" wrapText="1"/>
      <protection/>
    </xf>
    <xf numFmtId="0" fontId="49" fillId="25" borderId="0" xfId="59" applyFont="1" applyFill="1" applyAlignment="1">
      <alignment horizontal="left"/>
      <protection/>
    </xf>
    <xf numFmtId="0" fontId="49" fillId="0" borderId="44" xfId="59" applyFont="1" applyFill="1" applyBorder="1" applyAlignment="1">
      <alignment horizontal="left" indent="1"/>
      <protection/>
    </xf>
    <xf numFmtId="0" fontId="49" fillId="0" borderId="45" xfId="59" applyFont="1" applyFill="1" applyBorder="1" applyAlignment="1">
      <alignment horizontal="left" indent="1"/>
      <protection/>
    </xf>
    <xf numFmtId="0" fontId="52" fillId="0" borderId="0" xfId="59" applyFont="1" applyFill="1" applyBorder="1" applyAlignment="1">
      <alignment horizontal="center"/>
      <protection/>
    </xf>
    <xf numFmtId="0" fontId="49" fillId="0" borderId="27" xfId="59" applyFont="1" applyFill="1" applyBorder="1" applyAlignment="1">
      <alignment horizontal="center"/>
      <protection/>
    </xf>
    <xf numFmtId="0" fontId="49" fillId="0" borderId="49" xfId="59" applyFont="1" applyFill="1" applyBorder="1" applyAlignment="1">
      <alignment horizontal="center"/>
      <protection/>
    </xf>
    <xf numFmtId="0" fontId="49" fillId="0" borderId="37" xfId="59" applyFont="1" applyFill="1" applyBorder="1" applyAlignment="1">
      <alignment horizontal="center"/>
      <protection/>
    </xf>
    <xf numFmtId="0" fontId="49" fillId="25" borderId="50" xfId="59" applyFont="1" applyFill="1" applyBorder="1">
      <alignment/>
      <protection/>
    </xf>
    <xf numFmtId="0" fontId="49" fillId="25" borderId="51" xfId="59" applyFont="1" applyFill="1" applyBorder="1">
      <alignment/>
      <protection/>
    </xf>
    <xf numFmtId="0" fontId="50" fillId="20" borderId="0" xfId="59" applyFont="1" applyFill="1" applyBorder="1" applyAlignment="1">
      <alignment horizontal="left"/>
      <protection/>
    </xf>
    <xf numFmtId="0" fontId="53" fillId="20" borderId="0" xfId="59" applyFont="1" applyFill="1" applyBorder="1" applyAlignment="1">
      <alignment horizontal="right"/>
      <protection/>
    </xf>
    <xf numFmtId="9" fontId="50" fillId="20" borderId="0" xfId="63" applyNumberFormat="1" applyFont="1" applyFill="1" applyBorder="1" applyAlignment="1">
      <alignment horizontal="left"/>
    </xf>
    <xf numFmtId="0" fontId="50" fillId="0" borderId="0" xfId="59" applyFont="1" applyFill="1" applyBorder="1" applyAlignment="1">
      <alignment vertical="top" wrapText="1"/>
      <protection/>
    </xf>
    <xf numFmtId="0" fontId="49" fillId="0" borderId="0" xfId="59" applyFont="1" applyAlignment="1">
      <alignment horizontal="left"/>
      <protection/>
    </xf>
    <xf numFmtId="0" fontId="49" fillId="0" borderId="0" xfId="59" applyFont="1" applyFill="1" applyBorder="1">
      <alignment/>
      <protection/>
    </xf>
    <xf numFmtId="0" fontId="51" fillId="0" borderId="0" xfId="59" applyFont="1" applyFill="1" applyBorder="1">
      <alignment/>
      <protection/>
    </xf>
    <xf numFmtId="0" fontId="49" fillId="0" borderId="0" xfId="59" applyFont="1" applyBorder="1" applyAlignment="1">
      <alignment horizontal="left" indent="1"/>
      <protection/>
    </xf>
    <xf numFmtId="0" fontId="49" fillId="0" borderId="0" xfId="59" applyFont="1" applyBorder="1">
      <alignment/>
      <protection/>
    </xf>
    <xf numFmtId="0" fontId="53" fillId="0" borderId="0" xfId="59" applyFont="1" applyBorder="1" applyAlignment="1" quotePrefix="1">
      <alignment horizontal="center"/>
      <protection/>
    </xf>
    <xf numFmtId="0" fontId="53" fillId="0" borderId="0" xfId="59" applyFont="1" applyBorder="1" applyAlignment="1">
      <alignment/>
      <protection/>
    </xf>
    <xf numFmtId="0" fontId="49" fillId="0" borderId="35" xfId="59" applyFont="1" applyBorder="1" applyAlignment="1">
      <alignment horizontal="left"/>
      <protection/>
    </xf>
    <xf numFmtId="0" fontId="50" fillId="0" borderId="35" xfId="59" applyFont="1" applyBorder="1" applyAlignment="1">
      <alignment horizontal="right"/>
      <protection/>
    </xf>
    <xf numFmtId="0" fontId="50" fillId="0" borderId="52" xfId="59" applyFont="1" applyBorder="1" applyAlignment="1">
      <alignment horizontal="left"/>
      <protection/>
    </xf>
    <xf numFmtId="0" fontId="50" fillId="22" borderId="53" xfId="59" applyFont="1" applyFill="1" applyBorder="1" applyAlignment="1">
      <alignment horizontal="center"/>
      <protection/>
    </xf>
    <xf numFmtId="0" fontId="50" fillId="4" borderId="54" xfId="59" applyFont="1" applyFill="1" applyBorder="1" applyAlignment="1">
      <alignment horizontal="center"/>
      <protection/>
    </xf>
    <xf numFmtId="0" fontId="50" fillId="0" borderId="55" xfId="59" applyFont="1" applyBorder="1" applyAlignment="1">
      <alignment horizontal="center"/>
      <protection/>
    </xf>
    <xf numFmtId="0" fontId="50" fillId="0" borderId="35" xfId="59" applyFont="1" applyBorder="1" applyAlignment="1">
      <alignment horizontal="center"/>
      <protection/>
    </xf>
    <xf numFmtId="0" fontId="50" fillId="0" borderId="48" xfId="59" applyFont="1" applyBorder="1" applyAlignment="1">
      <alignment horizontal="center" vertical="center"/>
      <protection/>
    </xf>
    <xf numFmtId="0" fontId="50" fillId="0" borderId="48" xfId="59" applyFont="1" applyFill="1" applyBorder="1" applyAlignment="1">
      <alignment horizontal="left" wrapText="1"/>
      <protection/>
    </xf>
    <xf numFmtId="0" fontId="50" fillId="0" borderId="0" xfId="59" applyFont="1" applyFill="1" applyBorder="1" applyAlignment="1">
      <alignment horizontal="left" wrapText="1"/>
      <protection/>
    </xf>
    <xf numFmtId="0" fontId="50" fillId="0" borderId="0" xfId="59" applyFont="1" applyBorder="1" applyAlignment="1">
      <alignment horizontal="center"/>
      <protection/>
    </xf>
    <xf numFmtId="0" fontId="50" fillId="0" borderId="0" xfId="59" applyFont="1" applyBorder="1" applyAlignment="1">
      <alignment horizontal="left"/>
      <protection/>
    </xf>
    <xf numFmtId="0" fontId="50" fillId="0" borderId="0" xfId="59" applyFont="1" applyBorder="1" applyAlignment="1">
      <alignment horizontal="center" wrapText="1"/>
      <protection/>
    </xf>
    <xf numFmtId="0" fontId="50" fillId="0" borderId="0" xfId="59" applyFont="1" applyFill="1" applyBorder="1" applyAlignment="1">
      <alignment horizontal="center" wrapText="1"/>
      <protection/>
    </xf>
    <xf numFmtId="0" fontId="49" fillId="0" borderId="56" xfId="59" applyFont="1" applyBorder="1">
      <alignment/>
      <protection/>
    </xf>
    <xf numFmtId="9" fontId="51" fillId="0" borderId="0" xfId="59" applyNumberFormat="1" applyFont="1">
      <alignment/>
      <protection/>
    </xf>
    <xf numFmtId="9" fontId="49" fillId="0" borderId="0" xfId="59" applyNumberFormat="1" applyFont="1" applyAlignment="1">
      <alignment horizontal="center"/>
      <protection/>
    </xf>
    <xf numFmtId="0" fontId="50" fillId="0" borderId="0" xfId="59" applyFont="1" applyBorder="1">
      <alignment/>
      <protection/>
    </xf>
    <xf numFmtId="0" fontId="49" fillId="0" borderId="0" xfId="59" applyFont="1" applyAlignment="1">
      <alignment horizontal="center"/>
      <protection/>
    </xf>
    <xf numFmtId="0" fontId="49" fillId="0" borderId="0" xfId="59" applyFont="1" applyBorder="1" applyAlignment="1">
      <alignment/>
      <protection/>
    </xf>
    <xf numFmtId="0" fontId="49" fillId="0" borderId="57" xfId="59" applyFont="1" applyBorder="1" applyAlignment="1">
      <alignment/>
      <protection/>
    </xf>
    <xf numFmtId="0" fontId="50" fillId="22" borderId="6" xfId="56" applyFont="1" applyBorder="1" applyAlignment="1">
      <alignment horizontal="right"/>
      <protection/>
    </xf>
    <xf numFmtId="0" fontId="50" fillId="4" borderId="58" xfId="59" applyFont="1" applyFill="1" applyBorder="1" applyAlignment="1">
      <alignment horizontal="right"/>
      <protection/>
    </xf>
    <xf numFmtId="0" fontId="49" fillId="25" borderId="15" xfId="59" applyFont="1" applyFill="1" applyBorder="1">
      <alignment/>
      <protection/>
    </xf>
    <xf numFmtId="0" fontId="49" fillId="0" borderId="0" xfId="59" applyFont="1" applyAlignment="1">
      <alignment/>
      <protection/>
    </xf>
    <xf numFmtId="0" fontId="53" fillId="0" borderId="0" xfId="59" applyFont="1" applyAlignment="1">
      <alignment horizontal="center"/>
      <protection/>
    </xf>
    <xf numFmtId="0" fontId="53" fillId="0" borderId="0" xfId="59" applyFont="1" applyBorder="1" applyAlignment="1">
      <alignment horizontal="right"/>
      <protection/>
    </xf>
    <xf numFmtId="0" fontId="49" fillId="0" borderId="59" xfId="59" applyFont="1" applyBorder="1" applyAlignment="1">
      <alignment horizontal="right"/>
      <protection/>
    </xf>
    <xf numFmtId="0" fontId="49" fillId="0" borderId="24" xfId="59" applyFont="1" applyBorder="1" applyAlignment="1">
      <alignment horizontal="right"/>
      <protection/>
    </xf>
    <xf numFmtId="0" fontId="49" fillId="0" borderId="60" xfId="59" applyFont="1" applyBorder="1" applyAlignment="1">
      <alignment horizontal="right"/>
      <protection/>
    </xf>
    <xf numFmtId="0" fontId="49" fillId="0" borderId="32" xfId="59" applyFont="1" applyBorder="1" applyAlignment="1">
      <alignment horizontal="right"/>
      <protection/>
    </xf>
    <xf numFmtId="2" fontId="49" fillId="0" borderId="20" xfId="59" applyNumberFormat="1" applyFont="1" applyFill="1" applyBorder="1" applyAlignment="1">
      <alignment horizontal="right"/>
      <protection/>
    </xf>
    <xf numFmtId="2" fontId="49" fillId="0" borderId="43" xfId="59" applyNumberFormat="1" applyFont="1" applyFill="1" applyBorder="1" applyAlignment="1">
      <alignment horizontal="right"/>
      <protection/>
    </xf>
    <xf numFmtId="0" fontId="54" fillId="0" borderId="0" xfId="59" applyFont="1" applyBorder="1" applyAlignment="1">
      <alignment horizontal="right"/>
      <protection/>
    </xf>
    <xf numFmtId="2" fontId="50" fillId="0" borderId="18" xfId="59" applyNumberFormat="1" applyFont="1" applyBorder="1" applyAlignment="1">
      <alignment horizontal="right"/>
      <protection/>
    </xf>
    <xf numFmtId="0" fontId="50" fillId="0" borderId="0" xfId="59" applyFont="1">
      <alignment/>
      <protection/>
    </xf>
    <xf numFmtId="0" fontId="49" fillId="0" borderId="0" xfId="59" applyFont="1" applyBorder="1" applyAlignment="1">
      <alignment horizontal="left" wrapText="1"/>
      <protection/>
    </xf>
    <xf numFmtId="0" fontId="49" fillId="0" borderId="57" xfId="59" applyFont="1" applyBorder="1" applyAlignment="1">
      <alignment horizontal="left" wrapText="1"/>
      <protection/>
    </xf>
    <xf numFmtId="0" fontId="50" fillId="4" borderId="6" xfId="59" applyFont="1" applyFill="1" applyBorder="1" applyAlignment="1">
      <alignment horizontal="right"/>
      <protection/>
    </xf>
    <xf numFmtId="0" fontId="50" fillId="4" borderId="23" xfId="59" applyFont="1" applyFill="1" applyBorder="1" applyAlignment="1">
      <alignment horizontal="right"/>
      <protection/>
    </xf>
    <xf numFmtId="0" fontId="49" fillId="0" borderId="21" xfId="59" applyFont="1" applyBorder="1" applyAlignment="1">
      <alignment horizontal="right"/>
      <protection/>
    </xf>
    <xf numFmtId="0" fontId="49" fillId="0" borderId="61" xfId="59" applyFont="1" applyBorder="1" applyAlignment="1">
      <alignment horizontal="right"/>
      <protection/>
    </xf>
    <xf numFmtId="0" fontId="49" fillId="0" borderId="62" xfId="59" applyFont="1" applyBorder="1" applyAlignment="1">
      <alignment horizontal="right"/>
      <protection/>
    </xf>
    <xf numFmtId="2" fontId="50" fillId="0" borderId="30" xfId="59" applyNumberFormat="1" applyFont="1" applyBorder="1" applyAlignment="1">
      <alignment horizontal="right"/>
      <protection/>
    </xf>
    <xf numFmtId="0" fontId="50" fillId="22" borderId="6" xfId="56" applyFont="1" applyAlignment="1">
      <alignment horizontal="right"/>
      <protection/>
    </xf>
    <xf numFmtId="0" fontId="50" fillId="22" borderId="11" xfId="56" applyFont="1" applyBorder="1" applyAlignment="1">
      <alignment horizontal="right"/>
      <protection/>
    </xf>
    <xf numFmtId="0" fontId="49" fillId="0" borderId="19" xfId="59" applyFont="1" applyBorder="1" applyAlignment="1">
      <alignment horizontal="right"/>
      <protection/>
    </xf>
    <xf numFmtId="0" fontId="49" fillId="0" borderId="0" xfId="59" applyFont="1" applyFill="1" applyBorder="1" applyAlignment="1">
      <alignment horizontal="left" indent="1"/>
      <protection/>
    </xf>
    <xf numFmtId="0" fontId="49" fillId="0" borderId="0" xfId="59" applyFont="1" applyBorder="1" applyAlignment="1">
      <alignment horizontal="left"/>
      <protection/>
    </xf>
    <xf numFmtId="0" fontId="50" fillId="0" borderId="0" xfId="59" applyFont="1" applyBorder="1" applyAlignment="1">
      <alignment horizontal="right"/>
      <protection/>
    </xf>
    <xf numFmtId="2" fontId="50" fillId="0" borderId="63" xfId="59" applyNumberFormat="1" applyFont="1" applyBorder="1" applyAlignment="1">
      <alignment horizontal="right"/>
      <protection/>
    </xf>
    <xf numFmtId="0" fontId="49" fillId="25" borderId="64" xfId="59" applyFont="1" applyFill="1" applyBorder="1">
      <alignment/>
      <protection/>
    </xf>
    <xf numFmtId="0" fontId="49" fillId="25" borderId="0" xfId="59" applyFont="1" applyFill="1" applyBorder="1">
      <alignment/>
      <protection/>
    </xf>
    <xf numFmtId="164" fontId="50" fillId="0" borderId="0" xfId="63" applyNumberFormat="1" applyFont="1" applyFill="1" applyBorder="1" applyAlignment="1">
      <alignment/>
    </xf>
    <xf numFmtId="164" fontId="50" fillId="0" borderId="0" xfId="63" applyNumberFormat="1" applyFont="1" applyBorder="1" applyAlignment="1">
      <alignment/>
    </xf>
    <xf numFmtId="0" fontId="49" fillId="22" borderId="0" xfId="59" applyFont="1" applyFill="1" applyAlignment="1">
      <alignment horizontal="left" vertical="top" wrapText="1"/>
      <protection/>
    </xf>
    <xf numFmtId="0" fontId="51" fillId="0" borderId="0" xfId="59" applyFont="1" applyAlignment="1">
      <alignment horizontal="left"/>
      <protection/>
    </xf>
    <xf numFmtId="0" fontId="55" fillId="0" borderId="0" xfId="0" applyFont="1" applyAlignment="1">
      <alignment horizontal="right"/>
    </xf>
    <xf numFmtId="0" fontId="55" fillId="0" borderId="0" xfId="0" applyFont="1" applyBorder="1" applyAlignment="1">
      <alignment horizontal="righ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Input - QA Response" xfId="55"/>
    <cellStyle name="Input 2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Percent 2" xfId="63"/>
    <cellStyle name="Style 1" xfId="64"/>
    <cellStyle name="Title" xfId="65"/>
    <cellStyle name="Total" xfId="66"/>
    <cellStyle name="Warning Text" xfId="67"/>
  </cellStyles>
  <dxfs count="5">
    <dxf>
      <fill>
        <patternFill>
          <bgColor indexed="10"/>
        </patternFill>
      </fill>
    </dxf>
    <dxf>
      <fill>
        <patternFill>
          <bgColor theme="0" tint="-0.3499799966812134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409575</xdr:colOff>
      <xdr:row>0</xdr:row>
      <xdr:rowOff>38100</xdr:rowOff>
    </xdr:from>
    <xdr:to>
      <xdr:col>8</xdr:col>
      <xdr:colOff>409575</xdr:colOff>
      <xdr:row>1</xdr:row>
      <xdr:rowOff>76200</xdr:rowOff>
    </xdr:to>
    <xdr:pic>
      <xdr:nvPicPr>
        <xdr:cNvPr id="1" name="Picture 1" descr="sdlmc3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38100"/>
          <a:ext cx="609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409575</xdr:colOff>
      <xdr:row>0</xdr:row>
      <xdr:rowOff>38100</xdr:rowOff>
    </xdr:from>
    <xdr:to>
      <xdr:col>8</xdr:col>
      <xdr:colOff>409575</xdr:colOff>
      <xdr:row>1</xdr:row>
      <xdr:rowOff>190500</xdr:rowOff>
    </xdr:to>
    <xdr:pic>
      <xdr:nvPicPr>
        <xdr:cNvPr id="1" name="Picture 1" descr="sdlmc3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38100"/>
          <a:ext cx="8477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28</xdr:row>
      <xdr:rowOff>38100</xdr:rowOff>
    </xdr:from>
    <xdr:to>
      <xdr:col>17</xdr:col>
      <xdr:colOff>9525</xdr:colOff>
      <xdr:row>36</xdr:row>
      <xdr:rowOff>28575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7200900" y="5048250"/>
          <a:ext cx="1685925" cy="17430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"Normalized Category" makes </a:t>
          </a:r>
          <a:r>
            <a:rPr lang="en-US" cap="none" sz="1000" b="1" i="0" u="sng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each category</a:t>
          </a:r>
          <a:r>
            <a:rPr lang="en-US" cap="none" sz="1000" b="1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 the same range of values while incorporating the weighting </a:t>
          </a:r>
          <a:r>
            <a:rPr lang="en-US" cap="none" sz="1000" b="1" i="0" u="sng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within each category</a:t>
          </a:r>
          <a:r>
            <a:rPr lang="en-US" cap="none" sz="1000" b="1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.  Therefore, a normalized category score should be "100" if the project receives the maximum score (10) for each criteria, regardless of the criteria weighting (1 - 4).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-cp1b\data\DOCUME~1\PALJJ\LOCALS~1\Temp\UOG%20SAMPLE%20Wind%20Project%20CALIB%20WITH%20EVAL%20MODEL%20RFO%20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-cp1b\data\Documents%20and%20Settings\NYCJH\Local%20Settings\Temporary%20Internet%20Files\OLK49\Copy%20of%202008%20MPR%20Model%20E4214%20Final%20Public%20(30yr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puc.ca.gov/NR/rdonlyres/7B9EE608-CE16-4EAB-BEDC-616F526214EE/0/Final_RPS_Project_Viability_Calculato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puc.ca.gov/Documents%20and%20Settings/SVN/Local%20Settings/Temporary%20Internet%20Files/OLK24/Technical%20Proposal%20Form%20NP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ci-fs-06\esd\DropZone\Matt\8%20Amp%20Resources%20--%20Fish%20Lake\amp_Technical_Proposal_Form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LADWP%20RE%20RFP%20Proposal%20Evaluation%20MASTER%20FINA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puc.ca.gov/Documents%20and%20Settings/oco47140/My%20Documents/PROJECTS/Nevada/2007%20RFP/Copy%20of%202007%20Bid%20Evaluation%20Book%201-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NZANITA THUMB RULES"/>
      <sheetName val="Inputs"/>
      <sheetName val="Cost Estimates"/>
      <sheetName val="Project Budget"/>
      <sheetName val="AFUDC"/>
      <sheetName val="Project Labor"/>
      <sheetName val="Land 1"/>
      <sheetName val="Total"/>
      <sheetName val="&gt;"/>
      <sheetName val="Land"/>
      <sheetName val="Wind Equipment"/>
      <sheetName val="Mobilization"/>
      <sheetName val="Interconnection"/>
      <sheetName val="Non-Labor Development"/>
      <sheetName val="&lt;"/>
      <sheetName val="Project Assumptions"/>
      <sheetName val="Validations"/>
    </sheetNames>
    <sheetDataSet>
      <sheetData sheetId="15">
        <row r="1">
          <cell r="I1">
            <v>120</v>
          </cell>
          <cell r="J1">
            <v>0</v>
          </cell>
          <cell r="K1">
            <v>1</v>
          </cell>
          <cell r="L1">
            <v>2</v>
          </cell>
          <cell r="M1">
            <v>3</v>
          </cell>
          <cell r="N1">
            <v>4</v>
          </cell>
          <cell r="O1">
            <v>5</v>
          </cell>
          <cell r="P1">
            <v>6</v>
          </cell>
          <cell r="Q1">
            <v>7</v>
          </cell>
          <cell r="R1">
            <v>8</v>
          </cell>
          <cell r="S1">
            <v>9</v>
          </cell>
          <cell r="T1">
            <v>10</v>
          </cell>
          <cell r="U1">
            <v>11</v>
          </cell>
          <cell r="V1">
            <v>12</v>
          </cell>
          <cell r="W1">
            <v>13</v>
          </cell>
          <cell r="X1">
            <v>14</v>
          </cell>
          <cell r="Y1">
            <v>15</v>
          </cell>
          <cell r="Z1">
            <v>16</v>
          </cell>
          <cell r="AA1">
            <v>17</v>
          </cell>
          <cell r="AB1">
            <v>18</v>
          </cell>
          <cell r="AC1">
            <v>19</v>
          </cell>
          <cell r="AD1">
            <v>20</v>
          </cell>
          <cell r="AE1">
            <v>21</v>
          </cell>
          <cell r="AF1">
            <v>22</v>
          </cell>
          <cell r="AG1">
            <v>23</v>
          </cell>
          <cell r="AH1">
            <v>24</v>
          </cell>
          <cell r="AI1">
            <v>25</v>
          </cell>
          <cell r="AJ1">
            <v>26</v>
          </cell>
          <cell r="AK1">
            <v>27</v>
          </cell>
          <cell r="AL1">
            <v>28</v>
          </cell>
          <cell r="AM1">
            <v>29</v>
          </cell>
          <cell r="AN1">
            <v>30</v>
          </cell>
          <cell r="AO1">
            <v>31</v>
          </cell>
          <cell r="AP1">
            <v>32</v>
          </cell>
          <cell r="AQ1">
            <v>33</v>
          </cell>
          <cell r="AR1">
            <v>34</v>
          </cell>
          <cell r="AS1">
            <v>35</v>
          </cell>
          <cell r="AT1">
            <v>36</v>
          </cell>
          <cell r="AU1">
            <v>37</v>
          </cell>
          <cell r="AV1">
            <v>38</v>
          </cell>
          <cell r="AW1">
            <v>39</v>
          </cell>
          <cell r="AX1">
            <v>40</v>
          </cell>
          <cell r="AY1">
            <v>41</v>
          </cell>
          <cell r="AZ1">
            <v>42</v>
          </cell>
          <cell r="BA1">
            <v>43</v>
          </cell>
          <cell r="BB1">
            <v>44</v>
          </cell>
          <cell r="BC1">
            <v>45</v>
          </cell>
          <cell r="BD1">
            <v>46</v>
          </cell>
          <cell r="BE1">
            <v>47</v>
          </cell>
          <cell r="BF1">
            <v>48</v>
          </cell>
          <cell r="BG1">
            <v>49</v>
          </cell>
          <cell r="BH1">
            <v>50</v>
          </cell>
          <cell r="BI1">
            <v>51</v>
          </cell>
          <cell r="BJ1">
            <v>52</v>
          </cell>
          <cell r="BK1">
            <v>53</v>
          </cell>
          <cell r="BL1">
            <v>54</v>
          </cell>
          <cell r="BM1">
            <v>55</v>
          </cell>
          <cell r="BN1">
            <v>56</v>
          </cell>
          <cell r="BO1">
            <v>57</v>
          </cell>
          <cell r="BP1">
            <v>58</v>
          </cell>
          <cell r="BQ1">
            <v>59</v>
          </cell>
          <cell r="BR1">
            <v>60</v>
          </cell>
          <cell r="BS1">
            <v>61</v>
          </cell>
          <cell r="BT1">
            <v>62</v>
          </cell>
          <cell r="BU1">
            <v>63</v>
          </cell>
          <cell r="BV1">
            <v>64</v>
          </cell>
          <cell r="BW1">
            <v>65</v>
          </cell>
          <cell r="BX1">
            <v>66</v>
          </cell>
          <cell r="BY1">
            <v>67</v>
          </cell>
          <cell r="BZ1">
            <v>68</v>
          </cell>
          <cell r="CA1">
            <v>69</v>
          </cell>
          <cell r="CB1">
            <v>70</v>
          </cell>
          <cell r="CC1">
            <v>71</v>
          </cell>
          <cell r="CD1">
            <v>72</v>
          </cell>
          <cell r="CE1">
            <v>73</v>
          </cell>
          <cell r="CF1">
            <v>74</v>
          </cell>
          <cell r="CG1">
            <v>75</v>
          </cell>
          <cell r="CH1">
            <v>76</v>
          </cell>
          <cell r="CI1">
            <v>77</v>
          </cell>
          <cell r="CJ1">
            <v>78</v>
          </cell>
          <cell r="CK1">
            <v>79</v>
          </cell>
          <cell r="CL1">
            <v>80</v>
          </cell>
          <cell r="CM1">
            <v>81</v>
          </cell>
          <cell r="CN1">
            <v>82</v>
          </cell>
          <cell r="CO1">
            <v>83</v>
          </cell>
          <cell r="CP1">
            <v>84</v>
          </cell>
          <cell r="CQ1">
            <v>85</v>
          </cell>
          <cell r="CR1">
            <v>86</v>
          </cell>
          <cell r="CS1">
            <v>87</v>
          </cell>
          <cell r="CT1">
            <v>88</v>
          </cell>
          <cell r="CU1">
            <v>89</v>
          </cell>
          <cell r="CV1">
            <v>90</v>
          </cell>
          <cell r="CW1">
            <v>91</v>
          </cell>
          <cell r="CX1">
            <v>92</v>
          </cell>
          <cell r="CY1">
            <v>93</v>
          </cell>
          <cell r="CZ1">
            <v>94</v>
          </cell>
          <cell r="DA1">
            <v>95</v>
          </cell>
          <cell r="DB1">
            <v>96</v>
          </cell>
          <cell r="DC1">
            <v>97</v>
          </cell>
          <cell r="DD1">
            <v>98</v>
          </cell>
          <cell r="DE1">
            <v>99</v>
          </cell>
          <cell r="DF1">
            <v>100</v>
          </cell>
          <cell r="DG1">
            <v>101</v>
          </cell>
          <cell r="DH1">
            <v>102</v>
          </cell>
          <cell r="DI1">
            <v>103</v>
          </cell>
          <cell r="DJ1">
            <v>104</v>
          </cell>
          <cell r="DK1">
            <v>105</v>
          </cell>
          <cell r="DL1">
            <v>106</v>
          </cell>
          <cell r="DM1">
            <v>107</v>
          </cell>
          <cell r="DN1">
            <v>108</v>
          </cell>
          <cell r="DO1">
            <v>109</v>
          </cell>
          <cell r="DP1">
            <v>110</v>
          </cell>
          <cell r="DQ1">
            <v>111</v>
          </cell>
          <cell r="DR1">
            <v>112</v>
          </cell>
          <cell r="DS1">
            <v>113</v>
          </cell>
          <cell r="DT1">
            <v>114</v>
          </cell>
          <cell r="DU1">
            <v>115</v>
          </cell>
          <cell r="DV1">
            <v>116</v>
          </cell>
          <cell r="DW1">
            <v>117</v>
          </cell>
          <cell r="DX1">
            <v>118</v>
          </cell>
          <cell r="DY1">
            <v>119</v>
          </cell>
          <cell r="DZ1">
            <v>120</v>
          </cell>
        </row>
        <row r="2">
          <cell r="EB2" t="str">
            <v>SCG</v>
          </cell>
          <cell r="EC2" t="b">
            <v>1</v>
          </cell>
          <cell r="ED2" t="str">
            <v>Non-Valued Inventory</v>
          </cell>
        </row>
        <row r="3">
          <cell r="EB3" t="str">
            <v>SDGE</v>
          </cell>
          <cell r="EC3" t="b">
            <v>0</v>
          </cell>
          <cell r="ED3" t="str">
            <v>Software Projects under SOP98</v>
          </cell>
        </row>
        <row r="4">
          <cell r="ED4" t="str">
            <v>All other Capital</v>
          </cell>
        </row>
        <row r="11">
          <cell r="J11">
            <v>25</v>
          </cell>
        </row>
        <row r="13">
          <cell r="J13">
            <v>39814</v>
          </cell>
        </row>
        <row r="14">
          <cell r="J14">
            <v>1</v>
          </cell>
        </row>
      </sheetData>
      <sheetData sheetId="16">
        <row r="1">
          <cell r="B1" t="str">
            <v>SDGEGas</v>
          </cell>
          <cell r="C1" t="str">
            <v>SDGEElectric</v>
          </cell>
          <cell r="D1" t="str">
            <v>SCGGas</v>
          </cell>
          <cell r="E1" t="str">
            <v>SDGECommon</v>
          </cell>
          <cell r="H1" t="str">
            <v>SDGECommonCommon Plant</v>
          </cell>
          <cell r="I1" t="str">
            <v>SDGEGasTransmission Plant</v>
          </cell>
          <cell r="J1" t="str">
            <v>SDGEGasDistribution Plant</v>
          </cell>
          <cell r="K1" t="str">
            <v>SDGEGasGeneral Plant</v>
          </cell>
          <cell r="L1" t="str">
            <v>SDGEElectricSteam Production Plant</v>
          </cell>
          <cell r="M1" t="str">
            <v>SDGEElectricNuclear Production Plant</v>
          </cell>
          <cell r="N1" t="str">
            <v>SDGEElectricOther Production Plant</v>
          </cell>
          <cell r="O1" t="str">
            <v>SDGEElectricTransmission Plant</v>
          </cell>
          <cell r="P1" t="str">
            <v>SDGEElectricDistribution Plant</v>
          </cell>
          <cell r="Q1" t="str">
            <v>SDGEElectricGeneral Plant</v>
          </cell>
          <cell r="R1" t="str">
            <v>SCGGasUnderground Storage</v>
          </cell>
          <cell r="S1" t="str">
            <v>SCGGasTransmission Plant</v>
          </cell>
          <cell r="T1" t="str">
            <v>SCGGasDistribution Plant</v>
          </cell>
          <cell r="U1" t="str">
            <v>SCGGasGeneral Plant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MPR_Matrix"/>
      <sheetName val="CF_Inputs"/>
      <sheetName val="Fixed_Comp"/>
      <sheetName val="Var_Comp"/>
      <sheetName val="Install_Cap"/>
      <sheetName val="Heat_Rate"/>
      <sheetName val="Cost_Cap"/>
      <sheetName val="CF_Data Set"/>
      <sheetName val="Non-Gas Appendix"/>
      <sheetName val="Description of CF Calculation"/>
      <sheetName val="Gas &amp; Basis Forecasts"/>
      <sheetName val="CA_Gas_Forecast"/>
      <sheetName val="NYMEX_Futures"/>
      <sheetName val="CA_Basis_Adj"/>
      <sheetName val="Delivery_Tar"/>
      <sheetName val="Gas Appendix"/>
    </sheetNames>
    <sheetDataSet>
      <sheetData sheetId="2">
        <row r="4">
          <cell r="E4">
            <v>2008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Calculator"/>
      <sheetName val="Criteria_Scoring Guidelines"/>
    </sheetNames>
    <sheetDataSet>
      <sheetData sheetId="0">
        <row r="2">
          <cell r="L2" t="str">
            <v>Version 2.0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Technical Proposal Form"/>
      <sheetName val="Lookup Tables"/>
    </sheetNames>
    <sheetDataSet>
      <sheetData sheetId="2">
        <row r="2">
          <cell r="B2" t="str">
            <v>&lt;select one&gt;</v>
          </cell>
        </row>
        <row r="3">
          <cell r="B3" t="str">
            <v>Biomass</v>
          </cell>
        </row>
        <row r="4">
          <cell r="B4" t="str">
            <v>Biodiesel</v>
          </cell>
        </row>
        <row r="5">
          <cell r="B5" t="str">
            <v>Digester gas</v>
          </cell>
        </row>
        <row r="6">
          <cell r="B6" t="str">
            <v>Landfill gas</v>
          </cell>
        </row>
        <row r="7">
          <cell r="B7" t="str">
            <v>Geothermal</v>
          </cell>
        </row>
        <row r="8">
          <cell r="B8" t="str">
            <v>Municipal solid waste</v>
          </cell>
        </row>
        <row r="9">
          <cell r="B9" t="str">
            <v>Small hydroelectric (30 megawatts or less)</v>
          </cell>
        </row>
        <row r="10">
          <cell r="B10" t="str">
            <v>Wind</v>
          </cell>
        </row>
        <row r="11">
          <cell r="B11" t="str">
            <v>Solar Thermal</v>
          </cell>
        </row>
        <row r="12">
          <cell r="B12" t="str">
            <v>Solar Photovoltaic</v>
          </cell>
        </row>
        <row r="13">
          <cell r="B13" t="str">
            <v>Other renewables</v>
          </cell>
        </row>
        <row r="16">
          <cell r="B16" t="str">
            <v>wet</v>
          </cell>
        </row>
        <row r="17">
          <cell r="B17" t="str">
            <v>dry</v>
          </cell>
        </row>
        <row r="19">
          <cell r="B19" t="str">
            <v>Under 20 MW (SGIA)</v>
          </cell>
        </row>
        <row r="20">
          <cell r="B20" t="str">
            <v>No Interconnection Status</v>
          </cell>
        </row>
        <row r="21">
          <cell r="B21" t="str">
            <v>Interconnection Request Submitted</v>
          </cell>
        </row>
        <row r="22">
          <cell r="B22" t="str">
            <v>Assigned Queue Position</v>
          </cell>
        </row>
        <row r="23">
          <cell r="B23" t="str">
            <v>Feasibility Study Completed</v>
          </cell>
        </row>
        <row r="24">
          <cell r="B24" t="str">
            <v>System Impact Study Completed</v>
          </cell>
        </row>
        <row r="25">
          <cell r="B25" t="str">
            <v>Facilities Study Completed</v>
          </cell>
        </row>
        <row r="26">
          <cell r="B26" t="str">
            <v>Executed Interconnection Agreement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Lookup Tables"/>
    </sheetNames>
    <sheetDataSet>
      <sheetData sheetId="1">
        <row r="2">
          <cell r="B2" t="str">
            <v>&lt;select one&gt;</v>
          </cell>
        </row>
        <row r="3">
          <cell r="B3" t="str">
            <v>Biomass</v>
          </cell>
        </row>
        <row r="4">
          <cell r="B4" t="str">
            <v>Biodiesel</v>
          </cell>
        </row>
        <row r="5">
          <cell r="B5" t="str">
            <v>Digester gas</v>
          </cell>
        </row>
        <row r="6">
          <cell r="B6" t="str">
            <v>Landfill gas</v>
          </cell>
        </row>
        <row r="7">
          <cell r="B7" t="str">
            <v>Geothermal</v>
          </cell>
        </row>
        <row r="8">
          <cell r="B8" t="str">
            <v>Municipal solid waste</v>
          </cell>
        </row>
        <row r="9">
          <cell r="B9" t="str">
            <v>Small hydroelectric (30 megawatts or less)</v>
          </cell>
        </row>
        <row r="10">
          <cell r="B10" t="str">
            <v>Wind</v>
          </cell>
        </row>
        <row r="11">
          <cell r="B11" t="str">
            <v>Other renewables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ntact Information"/>
      <sheetName val="Summary Data"/>
      <sheetName val="Rank List Subsidy"/>
      <sheetName val="Rank List No Subsidy"/>
      <sheetName val="Assumptions &amp; Varaibles"/>
      <sheetName val="Evaluation Guidelines"/>
      <sheetName val="Rank Chart Subsidy"/>
      <sheetName val="Rank Chart No Subsidy"/>
      <sheetName val="Levelized Cost Chart Subsidy"/>
      <sheetName val="Levelized Cost Chart No Subsidy"/>
      <sheetName val="Cost Premium Chart Subsidy"/>
      <sheetName val="Cost Premium Chart No Subsidy"/>
      <sheetName val="Econ vs T&amp;C Subsidy"/>
      <sheetName val="Screening Results Summary"/>
      <sheetName val="Proposal Option Data"/>
      <sheetName val="Supply Curves"/>
      <sheetName val="Lookup Tables"/>
      <sheetName val="Summary"/>
      <sheetName val="Missing Bid Forms"/>
      <sheetName val="Econ vs T&amp;C No subsidy"/>
      <sheetName val="1"/>
      <sheetName val="2"/>
      <sheetName val="3"/>
      <sheetName val="4"/>
      <sheetName val="5.1"/>
      <sheetName val="5.2"/>
      <sheetName val="6.A"/>
      <sheetName val="6.B"/>
      <sheetName val="7.1"/>
      <sheetName val="7.2"/>
      <sheetName val="7.3"/>
      <sheetName val="7.4"/>
      <sheetName val="8.A"/>
      <sheetName val="8.B"/>
      <sheetName val="9.A"/>
      <sheetName val="9.B"/>
      <sheetName val="10"/>
      <sheetName val="11.A"/>
      <sheetName val="11.B"/>
      <sheetName val="12.1"/>
      <sheetName val="12.2"/>
      <sheetName val="12.3"/>
      <sheetName val="12.4.A"/>
      <sheetName val="12.4.B"/>
      <sheetName val="13"/>
      <sheetName val="14.A"/>
      <sheetName val="14.B"/>
      <sheetName val="14.C"/>
      <sheetName val="15"/>
      <sheetName val="16"/>
      <sheetName val="17"/>
      <sheetName val="18"/>
      <sheetName val="19"/>
      <sheetName val="20.A"/>
      <sheetName val="20.B"/>
      <sheetName val="21"/>
      <sheetName val="22"/>
      <sheetName val="23"/>
      <sheetName val="24.1"/>
      <sheetName val="24.2"/>
      <sheetName val="24.3"/>
      <sheetName val="25"/>
      <sheetName val="26.A"/>
      <sheetName val="26.B"/>
      <sheetName val="27.1"/>
      <sheetName val="27.2.A"/>
      <sheetName val="27.2.B"/>
      <sheetName val="27.3.A"/>
      <sheetName val="27.3.B"/>
      <sheetName val="27.3.C"/>
      <sheetName val="27.3.D"/>
      <sheetName val="28.1"/>
      <sheetName val="28.2"/>
      <sheetName val="28.3"/>
      <sheetName val="28.4"/>
      <sheetName val="29"/>
      <sheetName val="30"/>
      <sheetName val="31"/>
      <sheetName val="32"/>
      <sheetName val="33"/>
      <sheetName val="34.1.A"/>
      <sheetName val="34.1.B"/>
      <sheetName val="34.1.C"/>
      <sheetName val="34.1.D"/>
      <sheetName val="34.2.A"/>
      <sheetName val="34.2.B"/>
      <sheetName val="35.A"/>
      <sheetName val="35.B"/>
      <sheetName val="36.A"/>
      <sheetName val="36.B"/>
      <sheetName val="36.C"/>
      <sheetName val="37.A"/>
      <sheetName val="37.B"/>
      <sheetName val="38"/>
      <sheetName val="39.1.A"/>
      <sheetName val="39.1.B"/>
      <sheetName val="39.2"/>
      <sheetName val="40"/>
    </sheetNames>
    <sheetDataSet>
      <sheetData sheetId="4">
        <row r="48">
          <cell r="C48">
            <v>0.025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assignments"/>
      <sheetName val="summary table"/>
      <sheetName val="1.1"/>
      <sheetName val="1.2"/>
      <sheetName val="2"/>
      <sheetName val="3"/>
      <sheetName val="4"/>
      <sheetName val="5"/>
      <sheetName val="6.1"/>
      <sheetName val="6.2"/>
      <sheetName val="7"/>
      <sheetName val="8"/>
      <sheetName val="9"/>
      <sheetName val="10"/>
      <sheetName val="11"/>
      <sheetName val="12"/>
      <sheetName val="13.1"/>
      <sheetName val="13.2"/>
      <sheetName val="14"/>
      <sheetName val="15"/>
      <sheetName val="16"/>
      <sheetName val="17"/>
      <sheetName val="18"/>
      <sheetName val="19"/>
      <sheetName val="20"/>
      <sheetName val="21"/>
      <sheetName val="22.2"/>
      <sheetName val="22.1.old"/>
      <sheetName val="gone"/>
      <sheetName val="22.2.old"/>
      <sheetName val="23.old"/>
      <sheetName val="23"/>
      <sheetName val="24.1"/>
      <sheetName val="24.2"/>
      <sheetName val="25"/>
      <sheetName val="26"/>
      <sheetName val="27"/>
      <sheetName val="28"/>
      <sheetName val="Blank Evaluation Form"/>
      <sheetName val="Scoring Guidelines"/>
      <sheetName val="Criteria Weights"/>
      <sheetName val="Assumptions &amp; Varaibles"/>
    </sheetNames>
    <sheetDataSet>
      <sheetData sheetId="43">
        <row r="362">
          <cell r="B362" t="str">
            <v>Pass</v>
          </cell>
        </row>
        <row r="363">
          <cell r="B363" t="str">
            <v>Fail</v>
          </cell>
        </row>
        <row r="365">
          <cell r="B365" t="str">
            <v>High</v>
          </cell>
        </row>
        <row r="366">
          <cell r="B366" t="str">
            <v>Medium</v>
          </cell>
        </row>
        <row r="367">
          <cell r="B367" t="str">
            <v>Low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4"/>
  <sheetViews>
    <sheetView showGridLines="0" zoomScale="70" zoomScaleNormal="70" zoomScalePageLayoutView="0" workbookViewId="0" topLeftCell="A13">
      <selection activeCell="B14" sqref="B14"/>
    </sheetView>
  </sheetViews>
  <sheetFormatPr defaultColWidth="9.140625" defaultRowHeight="12.75"/>
  <cols>
    <col min="1" max="1" width="13.57421875" style="0" customWidth="1"/>
    <col min="2" max="2" width="14.57421875" style="0" customWidth="1"/>
    <col min="4" max="4" width="15.57421875" style="0" customWidth="1"/>
    <col min="11" max="11" width="11.140625" style="0" customWidth="1"/>
    <col min="13" max="13" width="10.8515625" style="0" customWidth="1"/>
    <col min="14" max="14" width="13.57421875" style="0" customWidth="1"/>
    <col min="17" max="17" width="10.57421875" style="29" customWidth="1"/>
    <col min="18" max="20" width="7.7109375" style="29" customWidth="1"/>
    <col min="21" max="24" width="7.7109375" style="0" customWidth="1"/>
  </cols>
  <sheetData>
    <row r="1" spans="1:16" ht="18.75" customHeight="1">
      <c r="A1" s="1" t="s">
        <v>47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2"/>
      <c r="N1" s="4"/>
      <c r="O1" s="3"/>
      <c r="P1" s="5" t="s">
        <v>53</v>
      </c>
    </row>
    <row r="2" spans="1:16" ht="37.5" customHeight="1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9"/>
      <c r="O2" s="9"/>
      <c r="P2" s="44" t="s">
        <v>0</v>
      </c>
    </row>
    <row r="4" spans="1:16" ht="15.75">
      <c r="A4" s="17"/>
      <c r="B4" s="17"/>
      <c r="C4" s="17"/>
      <c r="D4" s="64" t="s">
        <v>2</v>
      </c>
      <c r="E4" s="64"/>
      <c r="F4" s="64"/>
      <c r="G4" s="64"/>
      <c r="H4" s="11"/>
      <c r="I4" s="17"/>
      <c r="J4" s="17"/>
      <c r="K4" s="64" t="s">
        <v>3</v>
      </c>
      <c r="L4" s="64"/>
      <c r="M4" s="64"/>
      <c r="N4" s="64"/>
      <c r="O4" s="64"/>
      <c r="P4" s="64"/>
    </row>
    <row r="5" spans="1:16" ht="15.75">
      <c r="A5" s="6"/>
      <c r="B5" s="14"/>
      <c r="C5" s="18" t="s">
        <v>4</v>
      </c>
      <c r="D5" s="65"/>
      <c r="E5" s="65"/>
      <c r="F5" s="65"/>
      <c r="G5" s="65"/>
      <c r="H5" s="11"/>
      <c r="I5" s="6"/>
      <c r="J5" s="6"/>
      <c r="K5" s="66" t="s">
        <v>5</v>
      </c>
      <c r="L5" s="66"/>
      <c r="M5" s="66"/>
      <c r="N5" s="66" t="s">
        <v>6</v>
      </c>
      <c r="O5" s="66"/>
      <c r="P5" s="66"/>
    </row>
    <row r="6" spans="1:16" ht="15.75">
      <c r="A6" s="6"/>
      <c r="B6" s="14"/>
      <c r="C6" s="18" t="s">
        <v>7</v>
      </c>
      <c r="D6" s="59"/>
      <c r="E6" s="60"/>
      <c r="F6" s="60"/>
      <c r="G6" s="60"/>
      <c r="H6" s="11"/>
      <c r="I6" s="6"/>
      <c r="J6" s="18" t="s">
        <v>8</v>
      </c>
      <c r="K6" s="65"/>
      <c r="L6" s="65"/>
      <c r="M6" s="67"/>
      <c r="N6" s="68"/>
      <c r="O6" s="69"/>
      <c r="P6" s="69"/>
    </row>
    <row r="7" spans="1:16" ht="15.75">
      <c r="A7" s="6"/>
      <c r="B7" s="14"/>
      <c r="C7" s="18" t="s">
        <v>9</v>
      </c>
      <c r="D7" s="59"/>
      <c r="E7" s="60"/>
      <c r="F7" s="60"/>
      <c r="G7" s="60"/>
      <c r="H7" s="11"/>
      <c r="I7" s="6"/>
      <c r="J7" s="18" t="s">
        <v>10</v>
      </c>
      <c r="K7" s="59"/>
      <c r="L7" s="60"/>
      <c r="M7" s="61"/>
      <c r="N7" s="62"/>
      <c r="O7" s="59"/>
      <c r="P7" s="59"/>
    </row>
    <row r="8" spans="1:16" ht="15.75">
      <c r="A8" s="6"/>
      <c r="B8" s="14"/>
      <c r="C8" s="18"/>
      <c r="D8" s="59"/>
      <c r="E8" s="60"/>
      <c r="F8" s="60"/>
      <c r="G8" s="60"/>
      <c r="H8" s="11"/>
      <c r="I8" s="6"/>
      <c r="J8" s="18" t="s">
        <v>11</v>
      </c>
      <c r="K8" s="59"/>
      <c r="L8" s="59"/>
      <c r="M8" s="63"/>
      <c r="N8" s="62"/>
      <c r="O8" s="60"/>
      <c r="P8" s="60"/>
    </row>
    <row r="9" spans="1:16" ht="15.75">
      <c r="A9" s="6"/>
      <c r="B9" s="14"/>
      <c r="C9" s="18"/>
      <c r="D9" s="59"/>
      <c r="E9" s="60"/>
      <c r="F9" s="60"/>
      <c r="G9" s="60"/>
      <c r="H9" s="11"/>
      <c r="I9" s="6"/>
      <c r="J9" s="18" t="s">
        <v>12</v>
      </c>
      <c r="K9" s="59"/>
      <c r="L9" s="60"/>
      <c r="M9" s="61"/>
      <c r="N9" s="62"/>
      <c r="O9" s="60"/>
      <c r="P9" s="60"/>
    </row>
    <row r="10" spans="1:16" ht="15.75">
      <c r="A10" s="6"/>
      <c r="B10" s="14"/>
      <c r="C10" s="16"/>
      <c r="D10" s="59"/>
      <c r="E10" s="60"/>
      <c r="F10" s="60"/>
      <c r="G10" s="60"/>
      <c r="H10" s="11"/>
      <c r="I10" s="6"/>
      <c r="J10" s="18" t="s">
        <v>13</v>
      </c>
      <c r="K10" s="59"/>
      <c r="L10" s="60"/>
      <c r="M10" s="61"/>
      <c r="N10" s="62"/>
      <c r="O10" s="60"/>
      <c r="P10" s="60"/>
    </row>
    <row r="12" spans="14:24" ht="51" customHeight="1">
      <c r="N12" s="47">
        <f>IF(NOT(U12),"Please enter a Generated To date with the same year as the Generated From date.  Use additional lines to show TRECS generated in different years from the same source.","")</f>
      </c>
      <c r="O12" s="47"/>
      <c r="P12" s="47"/>
      <c r="U12" s="45" t="b">
        <f>AND(U14:U54)</f>
        <v>1</v>
      </c>
      <c r="V12" s="45"/>
      <c r="W12" s="45"/>
      <c r="X12" s="45"/>
    </row>
    <row r="13" spans="2:24" ht="51" customHeight="1">
      <c r="B13" s="24" t="s">
        <v>39</v>
      </c>
      <c r="C13" s="55" t="s">
        <v>40</v>
      </c>
      <c r="D13" s="56"/>
      <c r="E13" s="56"/>
      <c r="F13" s="57"/>
      <c r="G13" s="55" t="s">
        <v>37</v>
      </c>
      <c r="H13" s="56"/>
      <c r="I13" s="56"/>
      <c r="J13" s="57"/>
      <c r="K13" s="24" t="s">
        <v>48</v>
      </c>
      <c r="L13" s="24" t="s">
        <v>38</v>
      </c>
      <c r="M13" s="24" t="s">
        <v>41</v>
      </c>
      <c r="N13" s="24" t="s">
        <v>42</v>
      </c>
      <c r="O13" s="58" t="s">
        <v>49</v>
      </c>
      <c r="P13" s="58"/>
      <c r="Q13" s="27" t="s">
        <v>46</v>
      </c>
      <c r="R13" s="26"/>
      <c r="S13" s="26"/>
      <c r="T13" s="26"/>
      <c r="U13" s="46" t="s">
        <v>43</v>
      </c>
      <c r="V13" s="46" t="s">
        <v>44</v>
      </c>
      <c r="W13" s="46" t="s">
        <v>45</v>
      </c>
      <c r="X13" s="45"/>
    </row>
    <row r="14" spans="2:24" ht="13.5" customHeight="1">
      <c r="B14" s="32"/>
      <c r="C14" s="52"/>
      <c r="D14" s="52"/>
      <c r="E14" s="52"/>
      <c r="F14" s="52"/>
      <c r="G14" s="52"/>
      <c r="H14" s="52"/>
      <c r="I14" s="52"/>
      <c r="J14" s="52"/>
      <c r="K14" s="33"/>
      <c r="L14" s="33"/>
      <c r="M14" s="34"/>
      <c r="N14" s="34"/>
      <c r="O14" s="53"/>
      <c r="P14" s="52"/>
      <c r="Q14" s="39">
        <f>L14*K14</f>
        <v>0</v>
      </c>
      <c r="R14" s="30"/>
      <c r="S14" s="30"/>
      <c r="T14" s="30"/>
      <c r="U14" s="45" t="b">
        <f>YEAR(N14)=YEAR(M14)</f>
        <v>1</v>
      </c>
      <c r="V14" s="45" t="b">
        <f aca="true" t="shared" si="0" ref="V14:W18">M14=""</f>
        <v>1</v>
      </c>
      <c r="W14" s="45" t="b">
        <f t="shared" si="0"/>
        <v>1</v>
      </c>
      <c r="X14" s="45"/>
    </row>
    <row r="15" spans="2:24" ht="12.75">
      <c r="B15" s="25"/>
      <c r="C15" s="50"/>
      <c r="D15" s="50"/>
      <c r="E15" s="50"/>
      <c r="F15" s="50"/>
      <c r="G15" s="50"/>
      <c r="H15" s="50"/>
      <c r="I15" s="50"/>
      <c r="J15" s="50"/>
      <c r="K15" s="35"/>
      <c r="L15" s="35"/>
      <c r="M15" s="36"/>
      <c r="N15" s="36"/>
      <c r="O15" s="54"/>
      <c r="P15" s="50"/>
      <c r="Q15" s="40">
        <f aca="true" t="shared" si="1" ref="Q15:Q54">L15*K15</f>
        <v>0</v>
      </c>
      <c r="R15" s="31"/>
      <c r="S15" s="31"/>
      <c r="T15" s="31"/>
      <c r="U15" s="45" t="b">
        <f aca="true" t="shared" si="2" ref="U15:U54">YEAR(N15)=YEAR(M15)</f>
        <v>1</v>
      </c>
      <c r="V15" s="45" t="b">
        <f t="shared" si="0"/>
        <v>1</v>
      </c>
      <c r="W15" s="45" t="b">
        <f t="shared" si="0"/>
        <v>1</v>
      </c>
      <c r="X15" s="45"/>
    </row>
    <row r="16" spans="2:24" ht="12.75">
      <c r="B16" s="25"/>
      <c r="C16" s="50"/>
      <c r="D16" s="50"/>
      <c r="E16" s="50"/>
      <c r="F16" s="50"/>
      <c r="G16" s="50"/>
      <c r="H16" s="50"/>
      <c r="I16" s="50"/>
      <c r="J16" s="50"/>
      <c r="K16" s="35"/>
      <c r="L16" s="35"/>
      <c r="M16" s="36"/>
      <c r="N16" s="36"/>
      <c r="O16" s="50"/>
      <c r="P16" s="50"/>
      <c r="Q16" s="40">
        <f t="shared" si="1"/>
        <v>0</v>
      </c>
      <c r="R16" s="31"/>
      <c r="S16" s="31"/>
      <c r="T16" s="31"/>
      <c r="U16" s="45" t="b">
        <f t="shared" si="2"/>
        <v>1</v>
      </c>
      <c r="V16" s="45" t="b">
        <f t="shared" si="0"/>
        <v>1</v>
      </c>
      <c r="W16" s="45" t="b">
        <f t="shared" si="0"/>
        <v>1</v>
      </c>
      <c r="X16" s="45"/>
    </row>
    <row r="17" spans="2:24" ht="12.75">
      <c r="B17" s="25"/>
      <c r="C17" s="50"/>
      <c r="D17" s="50"/>
      <c r="E17" s="50"/>
      <c r="F17" s="50"/>
      <c r="G17" s="50"/>
      <c r="H17" s="50"/>
      <c r="I17" s="50"/>
      <c r="J17" s="50"/>
      <c r="K17" s="35"/>
      <c r="L17" s="35"/>
      <c r="M17" s="35"/>
      <c r="N17" s="36"/>
      <c r="O17" s="50"/>
      <c r="P17" s="50"/>
      <c r="Q17" s="40">
        <f t="shared" si="1"/>
        <v>0</v>
      </c>
      <c r="R17" s="31"/>
      <c r="S17" s="31"/>
      <c r="T17" s="31"/>
      <c r="U17" s="45" t="b">
        <f t="shared" si="2"/>
        <v>1</v>
      </c>
      <c r="V17" s="45" t="b">
        <f t="shared" si="0"/>
        <v>1</v>
      </c>
      <c r="W17" s="45" t="b">
        <f t="shared" si="0"/>
        <v>1</v>
      </c>
      <c r="X17" s="45"/>
    </row>
    <row r="18" spans="2:24" ht="12.75">
      <c r="B18" s="25"/>
      <c r="C18" s="50"/>
      <c r="D18" s="50"/>
      <c r="E18" s="50"/>
      <c r="F18" s="50"/>
      <c r="G18" s="50"/>
      <c r="H18" s="50"/>
      <c r="I18" s="50"/>
      <c r="J18" s="50"/>
      <c r="K18" s="35"/>
      <c r="L18" s="35"/>
      <c r="M18" s="35"/>
      <c r="N18" s="36"/>
      <c r="O18" s="50"/>
      <c r="P18" s="50"/>
      <c r="Q18" s="40">
        <f t="shared" si="1"/>
        <v>0</v>
      </c>
      <c r="R18" s="31"/>
      <c r="S18" s="31"/>
      <c r="T18" s="31"/>
      <c r="U18" s="45" t="b">
        <f t="shared" si="2"/>
        <v>1</v>
      </c>
      <c r="V18" s="45" t="b">
        <f t="shared" si="0"/>
        <v>1</v>
      </c>
      <c r="W18" s="45" t="b">
        <f t="shared" si="0"/>
        <v>1</v>
      </c>
      <c r="X18" s="45"/>
    </row>
    <row r="19" spans="2:24" ht="12.75">
      <c r="B19" s="25"/>
      <c r="C19" s="50"/>
      <c r="D19" s="50"/>
      <c r="E19" s="50"/>
      <c r="F19" s="50"/>
      <c r="G19" s="50"/>
      <c r="H19" s="50"/>
      <c r="I19" s="50"/>
      <c r="J19" s="50"/>
      <c r="K19" s="35"/>
      <c r="L19" s="35"/>
      <c r="M19" s="35"/>
      <c r="N19" s="36"/>
      <c r="O19" s="50"/>
      <c r="P19" s="50"/>
      <c r="Q19" s="40">
        <f t="shared" si="1"/>
        <v>0</v>
      </c>
      <c r="R19" s="31"/>
      <c r="S19" s="31"/>
      <c r="T19" s="31"/>
      <c r="U19" s="45" t="b">
        <f t="shared" si="2"/>
        <v>1</v>
      </c>
      <c r="V19" s="45" t="b">
        <f aca="true" t="shared" si="3" ref="V19:V54">M19=""</f>
        <v>1</v>
      </c>
      <c r="W19" s="45" t="b">
        <f aca="true" t="shared" si="4" ref="W19:W54">N19=""</f>
        <v>1</v>
      </c>
      <c r="X19" s="45"/>
    </row>
    <row r="20" spans="2:24" ht="12.75">
      <c r="B20" s="25"/>
      <c r="C20" s="50"/>
      <c r="D20" s="50"/>
      <c r="E20" s="50"/>
      <c r="F20" s="50"/>
      <c r="G20" s="50"/>
      <c r="H20" s="50"/>
      <c r="I20" s="50"/>
      <c r="J20" s="50"/>
      <c r="K20" s="35"/>
      <c r="L20" s="35"/>
      <c r="M20" s="35"/>
      <c r="N20" s="36"/>
      <c r="O20" s="50"/>
      <c r="P20" s="50"/>
      <c r="Q20" s="40">
        <f t="shared" si="1"/>
        <v>0</v>
      </c>
      <c r="R20" s="31"/>
      <c r="S20" s="31"/>
      <c r="T20" s="31"/>
      <c r="U20" s="45" t="b">
        <f t="shared" si="2"/>
        <v>1</v>
      </c>
      <c r="V20" s="45" t="b">
        <f t="shared" si="3"/>
        <v>1</v>
      </c>
      <c r="W20" s="45" t="b">
        <f t="shared" si="4"/>
        <v>1</v>
      </c>
      <c r="X20" s="45"/>
    </row>
    <row r="21" spans="2:24" ht="12.75">
      <c r="B21" s="25"/>
      <c r="C21" s="50"/>
      <c r="D21" s="50"/>
      <c r="E21" s="50"/>
      <c r="F21" s="50"/>
      <c r="G21" s="50"/>
      <c r="H21" s="50"/>
      <c r="I21" s="50"/>
      <c r="J21" s="50"/>
      <c r="K21" s="35"/>
      <c r="L21" s="35"/>
      <c r="M21" s="35"/>
      <c r="N21" s="36"/>
      <c r="O21" s="50"/>
      <c r="P21" s="50"/>
      <c r="Q21" s="40">
        <f t="shared" si="1"/>
        <v>0</v>
      </c>
      <c r="R21" s="31"/>
      <c r="S21" s="31"/>
      <c r="T21" s="31"/>
      <c r="U21" s="45" t="b">
        <f t="shared" si="2"/>
        <v>1</v>
      </c>
      <c r="V21" s="45" t="b">
        <f t="shared" si="3"/>
        <v>1</v>
      </c>
      <c r="W21" s="45" t="b">
        <f t="shared" si="4"/>
        <v>1</v>
      </c>
      <c r="X21" s="45"/>
    </row>
    <row r="22" spans="2:24" ht="12.75">
      <c r="B22" s="25"/>
      <c r="C22" s="50"/>
      <c r="D22" s="50"/>
      <c r="E22" s="50"/>
      <c r="F22" s="50"/>
      <c r="G22" s="50"/>
      <c r="H22" s="50"/>
      <c r="I22" s="50"/>
      <c r="J22" s="50"/>
      <c r="K22" s="35"/>
      <c r="L22" s="35"/>
      <c r="M22" s="35"/>
      <c r="N22" s="36"/>
      <c r="O22" s="50"/>
      <c r="P22" s="50"/>
      <c r="Q22" s="40">
        <f t="shared" si="1"/>
        <v>0</v>
      </c>
      <c r="R22" s="31"/>
      <c r="S22" s="31"/>
      <c r="T22" s="31"/>
      <c r="U22" s="45" t="b">
        <f t="shared" si="2"/>
        <v>1</v>
      </c>
      <c r="V22" s="45" t="b">
        <f t="shared" si="3"/>
        <v>1</v>
      </c>
      <c r="W22" s="45" t="b">
        <f t="shared" si="4"/>
        <v>1</v>
      </c>
      <c r="X22" s="45"/>
    </row>
    <row r="23" spans="2:24" ht="12.75">
      <c r="B23" s="25"/>
      <c r="C23" s="50"/>
      <c r="D23" s="50"/>
      <c r="E23" s="50"/>
      <c r="F23" s="50"/>
      <c r="G23" s="50"/>
      <c r="H23" s="50"/>
      <c r="I23" s="50"/>
      <c r="J23" s="50"/>
      <c r="K23" s="35"/>
      <c r="L23" s="35"/>
      <c r="M23" s="35"/>
      <c r="N23" s="36"/>
      <c r="O23" s="50"/>
      <c r="P23" s="50"/>
      <c r="Q23" s="40">
        <f t="shared" si="1"/>
        <v>0</v>
      </c>
      <c r="R23" s="31"/>
      <c r="S23" s="31"/>
      <c r="T23" s="31"/>
      <c r="U23" s="45" t="b">
        <f t="shared" si="2"/>
        <v>1</v>
      </c>
      <c r="V23" s="45" t="b">
        <f t="shared" si="3"/>
        <v>1</v>
      </c>
      <c r="W23" s="45" t="b">
        <f t="shared" si="4"/>
        <v>1</v>
      </c>
      <c r="X23" s="45"/>
    </row>
    <row r="24" spans="2:24" ht="12.75">
      <c r="B24" s="25"/>
      <c r="C24" s="50"/>
      <c r="D24" s="50"/>
      <c r="E24" s="50"/>
      <c r="F24" s="50"/>
      <c r="G24" s="50"/>
      <c r="H24" s="50"/>
      <c r="I24" s="50"/>
      <c r="J24" s="50"/>
      <c r="K24" s="35"/>
      <c r="L24" s="35"/>
      <c r="M24" s="35"/>
      <c r="N24" s="36"/>
      <c r="O24" s="50"/>
      <c r="P24" s="50"/>
      <c r="Q24" s="40">
        <f t="shared" si="1"/>
        <v>0</v>
      </c>
      <c r="R24" s="31"/>
      <c r="S24" s="31"/>
      <c r="T24" s="31"/>
      <c r="U24" s="45" t="b">
        <f t="shared" si="2"/>
        <v>1</v>
      </c>
      <c r="V24" s="45" t="b">
        <f t="shared" si="3"/>
        <v>1</v>
      </c>
      <c r="W24" s="45" t="b">
        <f t="shared" si="4"/>
        <v>1</v>
      </c>
      <c r="X24" s="45"/>
    </row>
    <row r="25" spans="2:24" ht="12.75">
      <c r="B25" s="25"/>
      <c r="C25" s="50"/>
      <c r="D25" s="50"/>
      <c r="E25" s="50"/>
      <c r="F25" s="50"/>
      <c r="G25" s="50"/>
      <c r="H25" s="50"/>
      <c r="I25" s="50"/>
      <c r="J25" s="50"/>
      <c r="K25" s="35"/>
      <c r="L25" s="35"/>
      <c r="M25" s="35"/>
      <c r="N25" s="36"/>
      <c r="O25" s="50"/>
      <c r="P25" s="50"/>
      <c r="Q25" s="40">
        <f t="shared" si="1"/>
        <v>0</v>
      </c>
      <c r="R25" s="31"/>
      <c r="S25" s="31"/>
      <c r="T25" s="31"/>
      <c r="U25" s="45" t="b">
        <f t="shared" si="2"/>
        <v>1</v>
      </c>
      <c r="V25" s="45" t="b">
        <f t="shared" si="3"/>
        <v>1</v>
      </c>
      <c r="W25" s="45" t="b">
        <f t="shared" si="4"/>
        <v>1</v>
      </c>
      <c r="X25" s="45"/>
    </row>
    <row r="26" spans="2:24" ht="12.75">
      <c r="B26" s="25"/>
      <c r="C26" s="50"/>
      <c r="D26" s="50"/>
      <c r="E26" s="50"/>
      <c r="F26" s="50"/>
      <c r="G26" s="50"/>
      <c r="H26" s="50"/>
      <c r="I26" s="50"/>
      <c r="J26" s="50"/>
      <c r="K26" s="35"/>
      <c r="L26" s="35"/>
      <c r="M26" s="35"/>
      <c r="N26" s="36"/>
      <c r="O26" s="50"/>
      <c r="P26" s="50"/>
      <c r="Q26" s="40">
        <f t="shared" si="1"/>
        <v>0</v>
      </c>
      <c r="R26" s="31"/>
      <c r="S26" s="31"/>
      <c r="T26" s="31"/>
      <c r="U26" s="45" t="b">
        <f t="shared" si="2"/>
        <v>1</v>
      </c>
      <c r="V26" s="45" t="b">
        <f t="shared" si="3"/>
        <v>1</v>
      </c>
      <c r="W26" s="45" t="b">
        <f t="shared" si="4"/>
        <v>1</v>
      </c>
      <c r="X26" s="45"/>
    </row>
    <row r="27" spans="2:24" ht="12.75">
      <c r="B27" s="25"/>
      <c r="C27" s="50"/>
      <c r="D27" s="50"/>
      <c r="E27" s="50"/>
      <c r="F27" s="50"/>
      <c r="G27" s="50"/>
      <c r="H27" s="50"/>
      <c r="I27" s="50"/>
      <c r="J27" s="50"/>
      <c r="K27" s="35"/>
      <c r="L27" s="35"/>
      <c r="M27" s="35"/>
      <c r="N27" s="36"/>
      <c r="O27" s="50"/>
      <c r="P27" s="50"/>
      <c r="Q27" s="40">
        <f t="shared" si="1"/>
        <v>0</v>
      </c>
      <c r="R27" s="31"/>
      <c r="S27" s="31"/>
      <c r="T27" s="31"/>
      <c r="U27" s="45" t="b">
        <f t="shared" si="2"/>
        <v>1</v>
      </c>
      <c r="V27" s="45" t="b">
        <f t="shared" si="3"/>
        <v>1</v>
      </c>
      <c r="W27" s="45" t="b">
        <f t="shared" si="4"/>
        <v>1</v>
      </c>
      <c r="X27" s="45"/>
    </row>
    <row r="28" spans="2:24" ht="12.75">
      <c r="B28" s="25"/>
      <c r="C28" s="50"/>
      <c r="D28" s="50"/>
      <c r="E28" s="50"/>
      <c r="F28" s="50"/>
      <c r="G28" s="50"/>
      <c r="H28" s="50"/>
      <c r="I28" s="50"/>
      <c r="J28" s="50"/>
      <c r="K28" s="35"/>
      <c r="L28" s="35"/>
      <c r="M28" s="35"/>
      <c r="N28" s="36"/>
      <c r="O28" s="50"/>
      <c r="P28" s="50"/>
      <c r="Q28" s="40">
        <f t="shared" si="1"/>
        <v>0</v>
      </c>
      <c r="R28" s="31"/>
      <c r="S28" s="31"/>
      <c r="T28" s="31"/>
      <c r="U28" s="45" t="b">
        <f t="shared" si="2"/>
        <v>1</v>
      </c>
      <c r="V28" s="45" t="b">
        <f t="shared" si="3"/>
        <v>1</v>
      </c>
      <c r="W28" s="45" t="b">
        <f t="shared" si="4"/>
        <v>1</v>
      </c>
      <c r="X28" s="45"/>
    </row>
    <row r="29" spans="2:24" ht="12.75">
      <c r="B29" s="25"/>
      <c r="C29" s="50"/>
      <c r="D29" s="50"/>
      <c r="E29" s="50"/>
      <c r="F29" s="50"/>
      <c r="G29" s="50"/>
      <c r="H29" s="50"/>
      <c r="I29" s="50"/>
      <c r="J29" s="50"/>
      <c r="K29" s="35"/>
      <c r="L29" s="35"/>
      <c r="M29" s="35"/>
      <c r="N29" s="36"/>
      <c r="O29" s="50"/>
      <c r="P29" s="50"/>
      <c r="Q29" s="40">
        <f t="shared" si="1"/>
        <v>0</v>
      </c>
      <c r="R29" s="31"/>
      <c r="S29" s="31"/>
      <c r="T29" s="31"/>
      <c r="U29" s="45" t="b">
        <f t="shared" si="2"/>
        <v>1</v>
      </c>
      <c r="V29" s="45" t="b">
        <f t="shared" si="3"/>
        <v>1</v>
      </c>
      <c r="W29" s="45" t="b">
        <f t="shared" si="4"/>
        <v>1</v>
      </c>
      <c r="X29" s="45"/>
    </row>
    <row r="30" spans="2:24" ht="12.75">
      <c r="B30" s="25"/>
      <c r="C30" s="50"/>
      <c r="D30" s="50"/>
      <c r="E30" s="50"/>
      <c r="F30" s="50"/>
      <c r="G30" s="50"/>
      <c r="H30" s="50"/>
      <c r="I30" s="50"/>
      <c r="J30" s="50"/>
      <c r="K30" s="35"/>
      <c r="L30" s="35"/>
      <c r="M30" s="35"/>
      <c r="N30" s="36"/>
      <c r="O30" s="50"/>
      <c r="P30" s="50"/>
      <c r="Q30" s="40">
        <f t="shared" si="1"/>
        <v>0</v>
      </c>
      <c r="R30" s="31"/>
      <c r="S30" s="31"/>
      <c r="T30" s="31"/>
      <c r="U30" s="45" t="b">
        <f t="shared" si="2"/>
        <v>1</v>
      </c>
      <c r="V30" s="45" t="b">
        <f t="shared" si="3"/>
        <v>1</v>
      </c>
      <c r="W30" s="45" t="b">
        <f t="shared" si="4"/>
        <v>1</v>
      </c>
      <c r="X30" s="45"/>
    </row>
    <row r="31" spans="2:24" ht="12.75">
      <c r="B31" s="25"/>
      <c r="C31" s="50"/>
      <c r="D31" s="50"/>
      <c r="E31" s="50"/>
      <c r="F31" s="50"/>
      <c r="G31" s="50"/>
      <c r="H31" s="50"/>
      <c r="I31" s="50"/>
      <c r="J31" s="50"/>
      <c r="K31" s="35"/>
      <c r="L31" s="35"/>
      <c r="M31" s="35"/>
      <c r="N31" s="36"/>
      <c r="O31" s="50"/>
      <c r="P31" s="50"/>
      <c r="Q31" s="40">
        <f t="shared" si="1"/>
        <v>0</v>
      </c>
      <c r="R31" s="31"/>
      <c r="S31" s="31"/>
      <c r="T31" s="31"/>
      <c r="U31" s="45" t="b">
        <f t="shared" si="2"/>
        <v>1</v>
      </c>
      <c r="V31" s="45" t="b">
        <f t="shared" si="3"/>
        <v>1</v>
      </c>
      <c r="W31" s="45" t="b">
        <f t="shared" si="4"/>
        <v>1</v>
      </c>
      <c r="X31" s="45"/>
    </row>
    <row r="32" spans="2:24" ht="12.75">
      <c r="B32" s="25"/>
      <c r="C32" s="50"/>
      <c r="D32" s="50"/>
      <c r="E32" s="50"/>
      <c r="F32" s="50"/>
      <c r="G32" s="50"/>
      <c r="H32" s="50"/>
      <c r="I32" s="50"/>
      <c r="J32" s="50"/>
      <c r="K32" s="35"/>
      <c r="L32" s="35"/>
      <c r="M32" s="35"/>
      <c r="N32" s="36"/>
      <c r="O32" s="50"/>
      <c r="P32" s="50"/>
      <c r="Q32" s="40">
        <f t="shared" si="1"/>
        <v>0</v>
      </c>
      <c r="R32" s="31"/>
      <c r="S32" s="31"/>
      <c r="T32" s="31"/>
      <c r="U32" s="45" t="b">
        <f t="shared" si="2"/>
        <v>1</v>
      </c>
      <c r="V32" s="45" t="b">
        <f t="shared" si="3"/>
        <v>1</v>
      </c>
      <c r="W32" s="45" t="b">
        <f t="shared" si="4"/>
        <v>1</v>
      </c>
      <c r="X32" s="45"/>
    </row>
    <row r="33" spans="2:24" ht="12.75">
      <c r="B33" s="25"/>
      <c r="C33" s="50"/>
      <c r="D33" s="50"/>
      <c r="E33" s="50"/>
      <c r="F33" s="50"/>
      <c r="G33" s="50"/>
      <c r="H33" s="50"/>
      <c r="I33" s="50"/>
      <c r="J33" s="50"/>
      <c r="K33" s="35"/>
      <c r="L33" s="35"/>
      <c r="M33" s="35"/>
      <c r="N33" s="36"/>
      <c r="O33" s="50"/>
      <c r="P33" s="50"/>
      <c r="Q33" s="40">
        <f t="shared" si="1"/>
        <v>0</v>
      </c>
      <c r="R33" s="31"/>
      <c r="S33" s="31"/>
      <c r="T33" s="31"/>
      <c r="U33" s="45" t="b">
        <f t="shared" si="2"/>
        <v>1</v>
      </c>
      <c r="V33" s="45" t="b">
        <f t="shared" si="3"/>
        <v>1</v>
      </c>
      <c r="W33" s="45" t="b">
        <f t="shared" si="4"/>
        <v>1</v>
      </c>
      <c r="X33" s="45"/>
    </row>
    <row r="34" spans="2:24" ht="12.75">
      <c r="B34" s="25"/>
      <c r="C34" s="50"/>
      <c r="D34" s="50"/>
      <c r="E34" s="50"/>
      <c r="F34" s="50"/>
      <c r="G34" s="50"/>
      <c r="H34" s="50"/>
      <c r="I34" s="50"/>
      <c r="J34" s="50"/>
      <c r="K34" s="35"/>
      <c r="L34" s="35"/>
      <c r="M34" s="35"/>
      <c r="N34" s="36"/>
      <c r="O34" s="50"/>
      <c r="P34" s="50"/>
      <c r="Q34" s="40">
        <f t="shared" si="1"/>
        <v>0</v>
      </c>
      <c r="R34" s="31"/>
      <c r="S34" s="31"/>
      <c r="T34" s="31"/>
      <c r="U34" s="45" t="b">
        <f t="shared" si="2"/>
        <v>1</v>
      </c>
      <c r="V34" s="45" t="b">
        <f t="shared" si="3"/>
        <v>1</v>
      </c>
      <c r="W34" s="45" t="b">
        <f t="shared" si="4"/>
        <v>1</v>
      </c>
      <c r="X34" s="45"/>
    </row>
    <row r="35" spans="2:24" ht="12.75">
      <c r="B35" s="25"/>
      <c r="C35" s="50"/>
      <c r="D35" s="50"/>
      <c r="E35" s="50"/>
      <c r="F35" s="50"/>
      <c r="G35" s="50"/>
      <c r="H35" s="50"/>
      <c r="I35" s="50"/>
      <c r="J35" s="50"/>
      <c r="K35" s="35"/>
      <c r="L35" s="35"/>
      <c r="M35" s="35"/>
      <c r="N35" s="36"/>
      <c r="O35" s="50"/>
      <c r="P35" s="50"/>
      <c r="Q35" s="40">
        <f t="shared" si="1"/>
        <v>0</v>
      </c>
      <c r="R35" s="31"/>
      <c r="S35" s="31"/>
      <c r="T35" s="31"/>
      <c r="U35" s="45" t="b">
        <f t="shared" si="2"/>
        <v>1</v>
      </c>
      <c r="V35" s="45" t="b">
        <f t="shared" si="3"/>
        <v>1</v>
      </c>
      <c r="W35" s="45" t="b">
        <f t="shared" si="4"/>
        <v>1</v>
      </c>
      <c r="X35" s="45"/>
    </row>
    <row r="36" spans="2:24" ht="12.75">
      <c r="B36" s="25"/>
      <c r="C36" s="50"/>
      <c r="D36" s="50"/>
      <c r="E36" s="50"/>
      <c r="F36" s="50"/>
      <c r="G36" s="50"/>
      <c r="H36" s="50"/>
      <c r="I36" s="50"/>
      <c r="J36" s="50"/>
      <c r="K36" s="35"/>
      <c r="L36" s="35"/>
      <c r="M36" s="35"/>
      <c r="N36" s="36"/>
      <c r="O36" s="50"/>
      <c r="P36" s="50"/>
      <c r="Q36" s="40">
        <f t="shared" si="1"/>
        <v>0</v>
      </c>
      <c r="R36" s="31"/>
      <c r="S36" s="31"/>
      <c r="T36" s="31"/>
      <c r="U36" s="45" t="b">
        <f t="shared" si="2"/>
        <v>1</v>
      </c>
      <c r="V36" s="45" t="b">
        <f t="shared" si="3"/>
        <v>1</v>
      </c>
      <c r="W36" s="45" t="b">
        <f t="shared" si="4"/>
        <v>1</v>
      </c>
      <c r="X36" s="45"/>
    </row>
    <row r="37" spans="2:24" ht="12.75">
      <c r="B37" s="25"/>
      <c r="C37" s="50"/>
      <c r="D37" s="50"/>
      <c r="E37" s="50"/>
      <c r="F37" s="50"/>
      <c r="G37" s="50"/>
      <c r="H37" s="50"/>
      <c r="I37" s="50"/>
      <c r="J37" s="50"/>
      <c r="K37" s="35"/>
      <c r="L37" s="35"/>
      <c r="M37" s="35"/>
      <c r="N37" s="36"/>
      <c r="O37" s="50"/>
      <c r="P37" s="50"/>
      <c r="Q37" s="40">
        <f t="shared" si="1"/>
        <v>0</v>
      </c>
      <c r="R37" s="31"/>
      <c r="S37" s="31"/>
      <c r="T37" s="31"/>
      <c r="U37" s="45" t="b">
        <f t="shared" si="2"/>
        <v>1</v>
      </c>
      <c r="V37" s="45" t="b">
        <f t="shared" si="3"/>
        <v>1</v>
      </c>
      <c r="W37" s="45" t="b">
        <f t="shared" si="4"/>
        <v>1</v>
      </c>
      <c r="X37" s="45"/>
    </row>
    <row r="38" spans="2:24" ht="12.75">
      <c r="B38" s="25"/>
      <c r="C38" s="50"/>
      <c r="D38" s="50"/>
      <c r="E38" s="50"/>
      <c r="F38" s="50"/>
      <c r="G38" s="50"/>
      <c r="H38" s="50"/>
      <c r="I38" s="50"/>
      <c r="J38" s="50"/>
      <c r="K38" s="35"/>
      <c r="L38" s="35"/>
      <c r="M38" s="35"/>
      <c r="N38" s="36"/>
      <c r="O38" s="50"/>
      <c r="P38" s="50"/>
      <c r="Q38" s="40">
        <f t="shared" si="1"/>
        <v>0</v>
      </c>
      <c r="R38" s="31"/>
      <c r="S38" s="31"/>
      <c r="T38" s="31"/>
      <c r="U38" s="45" t="b">
        <f t="shared" si="2"/>
        <v>1</v>
      </c>
      <c r="V38" s="45" t="b">
        <f t="shared" si="3"/>
        <v>1</v>
      </c>
      <c r="W38" s="45" t="b">
        <f t="shared" si="4"/>
        <v>1</v>
      </c>
      <c r="X38" s="45"/>
    </row>
    <row r="39" spans="2:24" ht="12.75">
      <c r="B39" s="25"/>
      <c r="C39" s="50"/>
      <c r="D39" s="50"/>
      <c r="E39" s="50"/>
      <c r="F39" s="50"/>
      <c r="G39" s="50"/>
      <c r="H39" s="50"/>
      <c r="I39" s="50"/>
      <c r="J39" s="50"/>
      <c r="K39" s="35"/>
      <c r="L39" s="35"/>
      <c r="M39" s="35"/>
      <c r="N39" s="36"/>
      <c r="O39" s="50"/>
      <c r="P39" s="50"/>
      <c r="Q39" s="40">
        <f t="shared" si="1"/>
        <v>0</v>
      </c>
      <c r="R39" s="31"/>
      <c r="S39" s="31"/>
      <c r="T39" s="31"/>
      <c r="U39" s="45" t="b">
        <f t="shared" si="2"/>
        <v>1</v>
      </c>
      <c r="V39" s="45" t="b">
        <f t="shared" si="3"/>
        <v>1</v>
      </c>
      <c r="W39" s="45" t="b">
        <f t="shared" si="4"/>
        <v>1</v>
      </c>
      <c r="X39" s="45"/>
    </row>
    <row r="40" spans="2:24" ht="12.75">
      <c r="B40" s="25"/>
      <c r="C40" s="50"/>
      <c r="D40" s="50"/>
      <c r="E40" s="50"/>
      <c r="F40" s="50"/>
      <c r="G40" s="50"/>
      <c r="H40" s="50"/>
      <c r="I40" s="50"/>
      <c r="J40" s="50"/>
      <c r="K40" s="35"/>
      <c r="L40" s="35"/>
      <c r="M40" s="35"/>
      <c r="N40" s="36"/>
      <c r="O40" s="50"/>
      <c r="P40" s="50"/>
      <c r="Q40" s="40">
        <f t="shared" si="1"/>
        <v>0</v>
      </c>
      <c r="R40" s="31"/>
      <c r="S40" s="31"/>
      <c r="T40" s="31"/>
      <c r="U40" s="45" t="b">
        <f t="shared" si="2"/>
        <v>1</v>
      </c>
      <c r="V40" s="45" t="b">
        <f t="shared" si="3"/>
        <v>1</v>
      </c>
      <c r="W40" s="45" t="b">
        <f t="shared" si="4"/>
        <v>1</v>
      </c>
      <c r="X40" s="45"/>
    </row>
    <row r="41" spans="2:24" ht="12.75">
      <c r="B41" s="25"/>
      <c r="C41" s="50"/>
      <c r="D41" s="50"/>
      <c r="E41" s="50"/>
      <c r="F41" s="50"/>
      <c r="G41" s="50"/>
      <c r="H41" s="50"/>
      <c r="I41" s="50"/>
      <c r="J41" s="50"/>
      <c r="K41" s="35"/>
      <c r="L41" s="35"/>
      <c r="M41" s="35"/>
      <c r="N41" s="36"/>
      <c r="O41" s="50"/>
      <c r="P41" s="50"/>
      <c r="Q41" s="40">
        <f t="shared" si="1"/>
        <v>0</v>
      </c>
      <c r="R41" s="31"/>
      <c r="S41" s="31"/>
      <c r="T41" s="31"/>
      <c r="U41" s="45" t="b">
        <f t="shared" si="2"/>
        <v>1</v>
      </c>
      <c r="V41" s="45" t="b">
        <f t="shared" si="3"/>
        <v>1</v>
      </c>
      <c r="W41" s="45" t="b">
        <f t="shared" si="4"/>
        <v>1</v>
      </c>
      <c r="X41" s="45"/>
    </row>
    <row r="42" spans="2:24" ht="12.75">
      <c r="B42" s="25"/>
      <c r="C42" s="50"/>
      <c r="D42" s="50"/>
      <c r="E42" s="50"/>
      <c r="F42" s="50"/>
      <c r="G42" s="50"/>
      <c r="H42" s="50"/>
      <c r="I42" s="50"/>
      <c r="J42" s="50"/>
      <c r="K42" s="35"/>
      <c r="L42" s="35"/>
      <c r="M42" s="35"/>
      <c r="N42" s="36"/>
      <c r="O42" s="50"/>
      <c r="P42" s="50"/>
      <c r="Q42" s="40">
        <f t="shared" si="1"/>
        <v>0</v>
      </c>
      <c r="R42" s="31"/>
      <c r="S42" s="31"/>
      <c r="T42" s="31"/>
      <c r="U42" s="45" t="b">
        <f t="shared" si="2"/>
        <v>1</v>
      </c>
      <c r="V42" s="45" t="b">
        <f t="shared" si="3"/>
        <v>1</v>
      </c>
      <c r="W42" s="45" t="b">
        <f t="shared" si="4"/>
        <v>1</v>
      </c>
      <c r="X42" s="45"/>
    </row>
    <row r="43" spans="2:24" ht="12.75">
      <c r="B43" s="25"/>
      <c r="C43" s="50"/>
      <c r="D43" s="50"/>
      <c r="E43" s="50"/>
      <c r="F43" s="50"/>
      <c r="G43" s="50"/>
      <c r="H43" s="50"/>
      <c r="I43" s="50"/>
      <c r="J43" s="50"/>
      <c r="K43" s="35"/>
      <c r="L43" s="35"/>
      <c r="M43" s="35"/>
      <c r="N43" s="36"/>
      <c r="O43" s="50"/>
      <c r="P43" s="50"/>
      <c r="Q43" s="40">
        <f t="shared" si="1"/>
        <v>0</v>
      </c>
      <c r="R43" s="31"/>
      <c r="S43" s="31"/>
      <c r="T43" s="31"/>
      <c r="U43" s="45" t="b">
        <f t="shared" si="2"/>
        <v>1</v>
      </c>
      <c r="V43" s="45" t="b">
        <f t="shared" si="3"/>
        <v>1</v>
      </c>
      <c r="W43" s="45" t="b">
        <f t="shared" si="4"/>
        <v>1</v>
      </c>
      <c r="X43" s="45"/>
    </row>
    <row r="44" spans="2:24" ht="12.75">
      <c r="B44" s="25"/>
      <c r="C44" s="50"/>
      <c r="D44" s="50"/>
      <c r="E44" s="50"/>
      <c r="F44" s="50"/>
      <c r="G44" s="50"/>
      <c r="H44" s="50"/>
      <c r="I44" s="50"/>
      <c r="J44" s="50"/>
      <c r="K44" s="35"/>
      <c r="L44" s="35"/>
      <c r="M44" s="35"/>
      <c r="N44" s="36"/>
      <c r="O44" s="50"/>
      <c r="P44" s="50"/>
      <c r="Q44" s="40">
        <f t="shared" si="1"/>
        <v>0</v>
      </c>
      <c r="R44" s="31"/>
      <c r="S44" s="31"/>
      <c r="T44" s="31"/>
      <c r="U44" s="45" t="b">
        <f t="shared" si="2"/>
        <v>1</v>
      </c>
      <c r="V44" s="45" t="b">
        <f t="shared" si="3"/>
        <v>1</v>
      </c>
      <c r="W44" s="45" t="b">
        <f t="shared" si="4"/>
        <v>1</v>
      </c>
      <c r="X44" s="45"/>
    </row>
    <row r="45" spans="2:24" ht="12.75">
      <c r="B45" s="25"/>
      <c r="C45" s="50"/>
      <c r="D45" s="50"/>
      <c r="E45" s="50"/>
      <c r="F45" s="50"/>
      <c r="G45" s="50"/>
      <c r="H45" s="50"/>
      <c r="I45" s="50"/>
      <c r="J45" s="50"/>
      <c r="K45" s="35"/>
      <c r="L45" s="35"/>
      <c r="M45" s="35"/>
      <c r="N45" s="36"/>
      <c r="O45" s="50"/>
      <c r="P45" s="50"/>
      <c r="Q45" s="40">
        <f t="shared" si="1"/>
        <v>0</v>
      </c>
      <c r="R45" s="31"/>
      <c r="S45" s="31"/>
      <c r="T45" s="31"/>
      <c r="U45" s="45" t="b">
        <f t="shared" si="2"/>
        <v>1</v>
      </c>
      <c r="V45" s="45" t="b">
        <f t="shared" si="3"/>
        <v>1</v>
      </c>
      <c r="W45" s="45" t="b">
        <f t="shared" si="4"/>
        <v>1</v>
      </c>
      <c r="X45" s="45"/>
    </row>
    <row r="46" spans="2:24" ht="12.75">
      <c r="B46" s="25"/>
      <c r="C46" s="50"/>
      <c r="D46" s="50"/>
      <c r="E46" s="50"/>
      <c r="F46" s="50"/>
      <c r="G46" s="50"/>
      <c r="H46" s="50"/>
      <c r="I46" s="50"/>
      <c r="J46" s="50"/>
      <c r="K46" s="35"/>
      <c r="L46" s="35"/>
      <c r="M46" s="35"/>
      <c r="N46" s="36"/>
      <c r="O46" s="50"/>
      <c r="P46" s="50"/>
      <c r="Q46" s="40">
        <f t="shared" si="1"/>
        <v>0</v>
      </c>
      <c r="R46" s="31"/>
      <c r="S46" s="31"/>
      <c r="T46" s="31"/>
      <c r="U46" s="45" t="b">
        <f t="shared" si="2"/>
        <v>1</v>
      </c>
      <c r="V46" s="45" t="b">
        <f t="shared" si="3"/>
        <v>1</v>
      </c>
      <c r="W46" s="45" t="b">
        <f t="shared" si="4"/>
        <v>1</v>
      </c>
      <c r="X46" s="45"/>
    </row>
    <row r="47" spans="2:24" ht="12.75">
      <c r="B47" s="25"/>
      <c r="C47" s="50"/>
      <c r="D47" s="50"/>
      <c r="E47" s="50"/>
      <c r="F47" s="50"/>
      <c r="G47" s="50"/>
      <c r="H47" s="50"/>
      <c r="I47" s="50"/>
      <c r="J47" s="50"/>
      <c r="K47" s="35"/>
      <c r="L47" s="35"/>
      <c r="M47" s="35"/>
      <c r="N47" s="36"/>
      <c r="O47" s="50"/>
      <c r="P47" s="50"/>
      <c r="Q47" s="40">
        <f t="shared" si="1"/>
        <v>0</v>
      </c>
      <c r="R47" s="31"/>
      <c r="S47" s="31"/>
      <c r="T47" s="31"/>
      <c r="U47" s="45" t="b">
        <f t="shared" si="2"/>
        <v>1</v>
      </c>
      <c r="V47" s="45" t="b">
        <f t="shared" si="3"/>
        <v>1</v>
      </c>
      <c r="W47" s="45" t="b">
        <f t="shared" si="4"/>
        <v>1</v>
      </c>
      <c r="X47" s="45"/>
    </row>
    <row r="48" spans="2:24" ht="12.75">
      <c r="B48" s="25"/>
      <c r="C48" s="50"/>
      <c r="D48" s="50"/>
      <c r="E48" s="50"/>
      <c r="F48" s="50"/>
      <c r="G48" s="50"/>
      <c r="H48" s="50"/>
      <c r="I48" s="50"/>
      <c r="J48" s="50"/>
      <c r="K48" s="35"/>
      <c r="L48" s="35"/>
      <c r="M48" s="35"/>
      <c r="N48" s="36"/>
      <c r="O48" s="50"/>
      <c r="P48" s="50"/>
      <c r="Q48" s="40">
        <f t="shared" si="1"/>
        <v>0</v>
      </c>
      <c r="R48" s="31"/>
      <c r="S48" s="31"/>
      <c r="T48" s="31"/>
      <c r="U48" s="45" t="b">
        <f t="shared" si="2"/>
        <v>1</v>
      </c>
      <c r="V48" s="45" t="b">
        <f t="shared" si="3"/>
        <v>1</v>
      </c>
      <c r="W48" s="45" t="b">
        <f t="shared" si="4"/>
        <v>1</v>
      </c>
      <c r="X48" s="45"/>
    </row>
    <row r="49" spans="2:24" ht="12.75">
      <c r="B49" s="25"/>
      <c r="C49" s="50"/>
      <c r="D49" s="50"/>
      <c r="E49" s="50"/>
      <c r="F49" s="50"/>
      <c r="G49" s="50"/>
      <c r="H49" s="50"/>
      <c r="I49" s="50"/>
      <c r="J49" s="50"/>
      <c r="K49" s="35"/>
      <c r="L49" s="35"/>
      <c r="M49" s="35"/>
      <c r="N49" s="36"/>
      <c r="O49" s="50"/>
      <c r="P49" s="50"/>
      <c r="Q49" s="40">
        <f t="shared" si="1"/>
        <v>0</v>
      </c>
      <c r="R49" s="31"/>
      <c r="S49" s="31"/>
      <c r="T49" s="31"/>
      <c r="U49" s="45" t="b">
        <f t="shared" si="2"/>
        <v>1</v>
      </c>
      <c r="V49" s="45" t="b">
        <f t="shared" si="3"/>
        <v>1</v>
      </c>
      <c r="W49" s="45" t="b">
        <f t="shared" si="4"/>
        <v>1</v>
      </c>
      <c r="X49" s="45"/>
    </row>
    <row r="50" spans="2:24" ht="12.75">
      <c r="B50" s="25"/>
      <c r="C50" s="50"/>
      <c r="D50" s="50"/>
      <c r="E50" s="50"/>
      <c r="F50" s="50"/>
      <c r="G50" s="50"/>
      <c r="H50" s="50"/>
      <c r="I50" s="50"/>
      <c r="J50" s="50"/>
      <c r="K50" s="35"/>
      <c r="L50" s="35"/>
      <c r="M50" s="35"/>
      <c r="N50" s="36"/>
      <c r="O50" s="50"/>
      <c r="P50" s="50"/>
      <c r="Q50" s="40">
        <f t="shared" si="1"/>
        <v>0</v>
      </c>
      <c r="R50" s="31"/>
      <c r="S50" s="31"/>
      <c r="T50" s="31"/>
      <c r="U50" s="45" t="b">
        <f t="shared" si="2"/>
        <v>1</v>
      </c>
      <c r="V50" s="45" t="b">
        <f t="shared" si="3"/>
        <v>1</v>
      </c>
      <c r="W50" s="45" t="b">
        <f t="shared" si="4"/>
        <v>1</v>
      </c>
      <c r="X50" s="45"/>
    </row>
    <row r="51" spans="2:24" ht="12.75">
      <c r="B51" s="25"/>
      <c r="C51" s="50"/>
      <c r="D51" s="50"/>
      <c r="E51" s="50"/>
      <c r="F51" s="50"/>
      <c r="G51" s="50"/>
      <c r="H51" s="50"/>
      <c r="I51" s="50"/>
      <c r="J51" s="50"/>
      <c r="K51" s="35"/>
      <c r="L51" s="35"/>
      <c r="M51" s="35"/>
      <c r="N51" s="36"/>
      <c r="O51" s="50"/>
      <c r="P51" s="50"/>
      <c r="Q51" s="40">
        <f t="shared" si="1"/>
        <v>0</v>
      </c>
      <c r="R51" s="31"/>
      <c r="S51" s="31"/>
      <c r="T51" s="31"/>
      <c r="U51" s="45" t="b">
        <f t="shared" si="2"/>
        <v>1</v>
      </c>
      <c r="V51" s="45" t="b">
        <f t="shared" si="3"/>
        <v>1</v>
      </c>
      <c r="W51" s="45" t="b">
        <f t="shared" si="4"/>
        <v>1</v>
      </c>
      <c r="X51" s="45"/>
    </row>
    <row r="52" spans="2:24" ht="12.75">
      <c r="B52" s="25"/>
      <c r="C52" s="50"/>
      <c r="D52" s="50"/>
      <c r="E52" s="50"/>
      <c r="F52" s="50"/>
      <c r="G52" s="50"/>
      <c r="H52" s="50"/>
      <c r="I52" s="50"/>
      <c r="J52" s="50"/>
      <c r="K52" s="35"/>
      <c r="L52" s="35"/>
      <c r="M52" s="35"/>
      <c r="N52" s="36"/>
      <c r="O52" s="50"/>
      <c r="P52" s="50"/>
      <c r="Q52" s="40">
        <f t="shared" si="1"/>
        <v>0</v>
      </c>
      <c r="R52" s="31"/>
      <c r="S52" s="31"/>
      <c r="T52" s="31"/>
      <c r="U52" s="45" t="b">
        <f t="shared" si="2"/>
        <v>1</v>
      </c>
      <c r="V52" s="45" t="b">
        <f t="shared" si="3"/>
        <v>1</v>
      </c>
      <c r="W52" s="45" t="b">
        <f t="shared" si="4"/>
        <v>1</v>
      </c>
      <c r="X52" s="45"/>
    </row>
    <row r="53" spans="2:24" ht="12.75">
      <c r="B53" s="25"/>
      <c r="C53" s="50"/>
      <c r="D53" s="50"/>
      <c r="E53" s="50"/>
      <c r="F53" s="50"/>
      <c r="G53" s="50"/>
      <c r="H53" s="50"/>
      <c r="I53" s="50"/>
      <c r="J53" s="50"/>
      <c r="K53" s="35"/>
      <c r="L53" s="35"/>
      <c r="M53" s="35"/>
      <c r="N53" s="36"/>
      <c r="O53" s="50"/>
      <c r="P53" s="50"/>
      <c r="Q53" s="40">
        <f t="shared" si="1"/>
        <v>0</v>
      </c>
      <c r="R53" s="31"/>
      <c r="S53" s="31"/>
      <c r="T53" s="31"/>
      <c r="U53" s="45" t="b">
        <f t="shared" si="2"/>
        <v>1</v>
      </c>
      <c r="V53" s="45" t="b">
        <f t="shared" si="3"/>
        <v>1</v>
      </c>
      <c r="W53" s="45" t="b">
        <f t="shared" si="4"/>
        <v>1</v>
      </c>
      <c r="X53" s="45"/>
    </row>
    <row r="54" spans="2:24" ht="12.75">
      <c r="B54" s="28"/>
      <c r="C54" s="51"/>
      <c r="D54" s="51"/>
      <c r="E54" s="51"/>
      <c r="F54" s="51"/>
      <c r="G54" s="51"/>
      <c r="H54" s="51"/>
      <c r="I54" s="51"/>
      <c r="J54" s="51"/>
      <c r="K54" s="37"/>
      <c r="L54" s="37"/>
      <c r="M54" s="37"/>
      <c r="N54" s="38"/>
      <c r="O54" s="51"/>
      <c r="P54" s="51"/>
      <c r="Q54" s="41">
        <f t="shared" si="1"/>
        <v>0</v>
      </c>
      <c r="R54" s="31"/>
      <c r="S54" s="31"/>
      <c r="T54" s="31"/>
      <c r="U54" s="45" t="b">
        <f t="shared" si="2"/>
        <v>1</v>
      </c>
      <c r="V54" s="45" t="b">
        <f t="shared" si="3"/>
        <v>1</v>
      </c>
      <c r="W54" s="45" t="b">
        <f t="shared" si="4"/>
        <v>1</v>
      </c>
      <c r="X54" s="45"/>
    </row>
  </sheetData>
  <sheetProtection selectLockedCells="1"/>
  <mergeCells count="148">
    <mergeCell ref="D4:G4"/>
    <mergeCell ref="K4:P4"/>
    <mergeCell ref="D5:G5"/>
    <mergeCell ref="K5:M5"/>
    <mergeCell ref="N5:P5"/>
    <mergeCell ref="D6:G6"/>
    <mergeCell ref="K6:M6"/>
    <mergeCell ref="N6:P6"/>
    <mergeCell ref="D7:G7"/>
    <mergeCell ref="K7:M7"/>
    <mergeCell ref="N7:P7"/>
    <mergeCell ref="D8:G8"/>
    <mergeCell ref="K8:M8"/>
    <mergeCell ref="N8:P8"/>
    <mergeCell ref="C13:F13"/>
    <mergeCell ref="G13:J13"/>
    <mergeCell ref="O13:P13"/>
    <mergeCell ref="C14:F14"/>
    <mergeCell ref="D9:G9"/>
    <mergeCell ref="K9:M9"/>
    <mergeCell ref="N9:P9"/>
    <mergeCell ref="D10:G10"/>
    <mergeCell ref="K10:M10"/>
    <mergeCell ref="N10:P10"/>
    <mergeCell ref="G14:J14"/>
    <mergeCell ref="O14:P14"/>
    <mergeCell ref="C15:F15"/>
    <mergeCell ref="G15:J15"/>
    <mergeCell ref="O15:P15"/>
    <mergeCell ref="C16:F16"/>
    <mergeCell ref="G16:J16"/>
    <mergeCell ref="O16:P16"/>
    <mergeCell ref="C17:F17"/>
    <mergeCell ref="G17:J17"/>
    <mergeCell ref="O17:P17"/>
    <mergeCell ref="C18:F18"/>
    <mergeCell ref="G18:J18"/>
    <mergeCell ref="O18:P18"/>
    <mergeCell ref="C19:F19"/>
    <mergeCell ref="G19:J19"/>
    <mergeCell ref="O19:P19"/>
    <mergeCell ref="C20:F20"/>
    <mergeCell ref="G20:J20"/>
    <mergeCell ref="O20:P20"/>
    <mergeCell ref="C21:F21"/>
    <mergeCell ref="G21:J21"/>
    <mergeCell ref="O21:P21"/>
    <mergeCell ref="C22:F22"/>
    <mergeCell ref="G22:J22"/>
    <mergeCell ref="O22:P22"/>
    <mergeCell ref="C23:F23"/>
    <mergeCell ref="G23:J23"/>
    <mergeCell ref="O23:P23"/>
    <mergeCell ref="C24:F24"/>
    <mergeCell ref="G24:J24"/>
    <mergeCell ref="O24:P24"/>
    <mergeCell ref="C25:F25"/>
    <mergeCell ref="G25:J25"/>
    <mergeCell ref="O25:P25"/>
    <mergeCell ref="C26:F26"/>
    <mergeCell ref="G26:J26"/>
    <mergeCell ref="O26:P26"/>
    <mergeCell ref="C27:F27"/>
    <mergeCell ref="G27:J27"/>
    <mergeCell ref="O27:P27"/>
    <mergeCell ref="C28:F28"/>
    <mergeCell ref="G28:J28"/>
    <mergeCell ref="O28:P28"/>
    <mergeCell ref="C29:F29"/>
    <mergeCell ref="G29:J29"/>
    <mergeCell ref="O29:P29"/>
    <mergeCell ref="C30:F30"/>
    <mergeCell ref="G30:J30"/>
    <mergeCell ref="O30:P30"/>
    <mergeCell ref="C31:F31"/>
    <mergeCell ref="G31:J31"/>
    <mergeCell ref="O31:P31"/>
    <mergeCell ref="C32:F32"/>
    <mergeCell ref="G32:J32"/>
    <mergeCell ref="O32:P32"/>
    <mergeCell ref="C33:F33"/>
    <mergeCell ref="G33:J33"/>
    <mergeCell ref="O33:P33"/>
    <mergeCell ref="C34:F34"/>
    <mergeCell ref="G34:J34"/>
    <mergeCell ref="O34:P34"/>
    <mergeCell ref="C35:F35"/>
    <mergeCell ref="G35:J35"/>
    <mergeCell ref="O35:P35"/>
    <mergeCell ref="C36:F36"/>
    <mergeCell ref="G36:J36"/>
    <mergeCell ref="O36:P36"/>
    <mergeCell ref="C37:F37"/>
    <mergeCell ref="G37:J37"/>
    <mergeCell ref="O37:P37"/>
    <mergeCell ref="C38:F38"/>
    <mergeCell ref="G38:J38"/>
    <mergeCell ref="O38:P38"/>
    <mergeCell ref="C39:F39"/>
    <mergeCell ref="G39:J39"/>
    <mergeCell ref="O39:P39"/>
    <mergeCell ref="C40:F40"/>
    <mergeCell ref="G40:J40"/>
    <mergeCell ref="O40:P40"/>
    <mergeCell ref="C41:F41"/>
    <mergeCell ref="G41:J41"/>
    <mergeCell ref="O41:P41"/>
    <mergeCell ref="C42:F42"/>
    <mergeCell ref="G42:J42"/>
    <mergeCell ref="O42:P42"/>
    <mergeCell ref="C43:F43"/>
    <mergeCell ref="G43:J43"/>
    <mergeCell ref="O43:P43"/>
    <mergeCell ref="C44:F44"/>
    <mergeCell ref="G44:J44"/>
    <mergeCell ref="O44:P44"/>
    <mergeCell ref="C45:F45"/>
    <mergeCell ref="G45:J45"/>
    <mergeCell ref="O45:P45"/>
    <mergeCell ref="C46:F46"/>
    <mergeCell ref="G46:J46"/>
    <mergeCell ref="O46:P46"/>
    <mergeCell ref="C47:F47"/>
    <mergeCell ref="G47:J47"/>
    <mergeCell ref="O47:P47"/>
    <mergeCell ref="C48:F48"/>
    <mergeCell ref="G48:J48"/>
    <mergeCell ref="O48:P48"/>
    <mergeCell ref="O51:P51"/>
    <mergeCell ref="C52:F52"/>
    <mergeCell ref="G52:J52"/>
    <mergeCell ref="O52:P52"/>
    <mergeCell ref="C49:F49"/>
    <mergeCell ref="G49:J49"/>
    <mergeCell ref="O49:P49"/>
    <mergeCell ref="C50:F50"/>
    <mergeCell ref="G50:J50"/>
    <mergeCell ref="O50:P50"/>
    <mergeCell ref="N12:P12"/>
    <mergeCell ref="A2:M2"/>
    <mergeCell ref="C53:F53"/>
    <mergeCell ref="G53:J53"/>
    <mergeCell ref="O53:P53"/>
    <mergeCell ref="C54:F54"/>
    <mergeCell ref="G54:J54"/>
    <mergeCell ref="O54:P54"/>
    <mergeCell ref="C51:F51"/>
    <mergeCell ref="G51:J51"/>
  </mergeCells>
  <conditionalFormatting sqref="N14:N54">
    <cfRule type="expression" priority="9" dxfId="3" stopIfTrue="1">
      <formula>NOT(U14)</formula>
    </cfRule>
  </conditionalFormatting>
  <conditionalFormatting sqref="Q14:T54">
    <cfRule type="expression" priority="8" dxfId="3" stopIfTrue="1">
      <formula>YEAR($N$14)&lt;&gt;YEAR($M$14)</formula>
    </cfRule>
  </conditionalFormatting>
  <conditionalFormatting sqref="N14:N54">
    <cfRule type="expression" priority="1" dxfId="2" stopIfTrue="1">
      <formula>V14&lt;&gt;W14</formula>
    </cfRule>
  </conditionalFormatting>
  <dataValidations count="1">
    <dataValidation type="list" allowBlank="1" showInputMessage="1" showErrorMessage="1" sqref="B14:B54">
      <formula1>"Biogas/Landfill Gas,Biomass,Geothermal,Solar PV,Solar Thermal,Wind,Hybrid"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191"/>
  <sheetViews>
    <sheetView showGridLines="0" zoomScalePageLayoutView="0" workbookViewId="0" topLeftCell="A1">
      <selection activeCell="F17" sqref="F17"/>
    </sheetView>
  </sheetViews>
  <sheetFormatPr defaultColWidth="9.140625" defaultRowHeight="12.75"/>
  <cols>
    <col min="1" max="16" width="12.7109375" style="6" customWidth="1"/>
    <col min="17" max="16384" width="9.140625" style="6" customWidth="1"/>
  </cols>
  <sheetData>
    <row r="1" spans="1:16" ht="19.5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2"/>
      <c r="N1" s="4"/>
      <c r="O1" s="3"/>
      <c r="P1" s="5" t="s">
        <v>54</v>
      </c>
    </row>
    <row r="2" spans="1:16" ht="15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9"/>
      <c r="M2" s="9"/>
      <c r="N2" s="9"/>
      <c r="O2" s="9"/>
      <c r="P2" s="10" t="s">
        <v>0</v>
      </c>
    </row>
    <row r="3" spans="1:16" ht="15.75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1"/>
      <c r="M3" s="11"/>
      <c r="N3" s="11"/>
      <c r="O3" s="11"/>
      <c r="P3" s="16"/>
    </row>
    <row r="4" ht="12.75">
      <c r="H4" s="11"/>
    </row>
    <row r="5" spans="1:16" ht="15.75">
      <c r="A5" s="17"/>
      <c r="B5" s="17"/>
      <c r="C5" s="17"/>
      <c r="D5" s="64" t="s">
        <v>2</v>
      </c>
      <c r="E5" s="64"/>
      <c r="F5" s="64"/>
      <c r="G5" s="64"/>
      <c r="H5" s="11"/>
      <c r="I5" s="17"/>
      <c r="J5" s="17"/>
      <c r="K5" s="64" t="s">
        <v>3</v>
      </c>
      <c r="L5" s="64"/>
      <c r="M5" s="64"/>
      <c r="N5" s="64"/>
      <c r="O5" s="64"/>
      <c r="P5" s="64"/>
    </row>
    <row r="6" spans="2:16" ht="15.75">
      <c r="B6" s="14"/>
      <c r="C6" s="18" t="s">
        <v>4</v>
      </c>
      <c r="D6" s="22">
        <f>'TREC QUICK SHEET'!D5:G5</f>
        <v>0</v>
      </c>
      <c r="E6" s="22"/>
      <c r="F6" s="22"/>
      <c r="G6" s="22"/>
      <c r="H6" s="11"/>
      <c r="K6" s="66" t="s">
        <v>5</v>
      </c>
      <c r="L6" s="66"/>
      <c r="M6" s="66"/>
      <c r="N6" s="66" t="s">
        <v>6</v>
      </c>
      <c r="O6" s="66"/>
      <c r="P6" s="66"/>
    </row>
    <row r="7" spans="2:16" ht="15.75">
      <c r="B7" s="14"/>
      <c r="C7" s="18" t="s">
        <v>7</v>
      </c>
      <c r="D7" s="22">
        <f>'TREC QUICK SHEET'!D6:G6</f>
        <v>0</v>
      </c>
      <c r="E7" s="22"/>
      <c r="F7" s="22"/>
      <c r="G7" s="22"/>
      <c r="H7" s="11"/>
      <c r="J7" s="18" t="s">
        <v>8</v>
      </c>
      <c r="K7" s="22">
        <f>'TREC QUICK SHEET'!K6:M6</f>
        <v>0</v>
      </c>
      <c r="L7" s="22"/>
      <c r="M7" s="23"/>
      <c r="N7" s="76">
        <f>'TREC QUICK SHEET'!N6:P6</f>
        <v>0</v>
      </c>
      <c r="O7" s="72"/>
      <c r="P7" s="72"/>
    </row>
    <row r="8" spans="2:16" ht="15.75">
      <c r="B8" s="14"/>
      <c r="C8" s="18" t="s">
        <v>9</v>
      </c>
      <c r="D8" s="22">
        <f>'TREC QUICK SHEET'!D7:G7</f>
        <v>0</v>
      </c>
      <c r="E8" s="22"/>
      <c r="F8" s="22"/>
      <c r="G8" s="22"/>
      <c r="H8" s="11"/>
      <c r="J8" s="18" t="s">
        <v>10</v>
      </c>
      <c r="K8" s="22">
        <f>'TREC QUICK SHEET'!K7:M7</f>
        <v>0</v>
      </c>
      <c r="L8" s="22"/>
      <c r="M8" s="23"/>
      <c r="N8" s="70">
        <f>'TREC QUICK SHEET'!N7:P7</f>
        <v>0</v>
      </c>
      <c r="O8" s="71"/>
      <c r="P8" s="71"/>
    </row>
    <row r="9" spans="2:16" ht="15.75">
      <c r="B9" s="14"/>
      <c r="C9" s="18"/>
      <c r="D9" s="22">
        <f>'TREC QUICK SHEET'!D8:G8</f>
        <v>0</v>
      </c>
      <c r="E9" s="22"/>
      <c r="F9" s="22"/>
      <c r="G9" s="22"/>
      <c r="H9" s="11"/>
      <c r="J9" s="18" t="s">
        <v>11</v>
      </c>
      <c r="K9" s="22">
        <f>'TREC QUICK SHEET'!K8:M8</f>
        <v>0</v>
      </c>
      <c r="L9" s="22"/>
      <c r="M9" s="23"/>
      <c r="N9" s="70">
        <f>'TREC QUICK SHEET'!N8:P8</f>
        <v>0</v>
      </c>
      <c r="O9" s="71"/>
      <c r="P9" s="71"/>
    </row>
    <row r="10" spans="2:16" ht="15.75">
      <c r="B10" s="14"/>
      <c r="C10" s="214" t="s">
        <v>55</v>
      </c>
      <c r="D10" s="22">
        <f>'TREC QUICK SHEET'!D9:G9</f>
        <v>0</v>
      </c>
      <c r="E10" s="22"/>
      <c r="F10" s="22"/>
      <c r="G10" s="22"/>
      <c r="H10" s="11"/>
      <c r="J10" s="18" t="s">
        <v>12</v>
      </c>
      <c r="K10" s="22">
        <f>'TREC QUICK SHEET'!K9:M9</f>
        <v>0</v>
      </c>
      <c r="L10" s="22"/>
      <c r="M10" s="23"/>
      <c r="N10" s="70">
        <f>'TREC QUICK SHEET'!N9:P9</f>
        <v>0</v>
      </c>
      <c r="O10" s="71"/>
      <c r="P10" s="71"/>
    </row>
    <row r="11" spans="2:16" ht="15.75">
      <c r="B11" s="14"/>
      <c r="C11" s="215" t="s">
        <v>56</v>
      </c>
      <c r="D11" s="22">
        <f>'TREC QUICK SHEET'!D10:G10</f>
        <v>0</v>
      </c>
      <c r="E11" s="22"/>
      <c r="F11" s="22"/>
      <c r="G11" s="22"/>
      <c r="H11" s="11"/>
      <c r="J11" s="18" t="s">
        <v>13</v>
      </c>
      <c r="K11" s="22">
        <f>'TREC QUICK SHEET'!K10:M10</f>
        <v>0</v>
      </c>
      <c r="L11" s="22"/>
      <c r="M11" s="23"/>
      <c r="N11" s="70">
        <f>'TREC QUICK SHEET'!N10:P10</f>
        <v>0</v>
      </c>
      <c r="O11" s="71"/>
      <c r="P11" s="71"/>
    </row>
    <row r="12" ht="12.75">
      <c r="P12" s="11"/>
    </row>
    <row r="13" spans="8:16" ht="12.75">
      <c r="H13" s="11"/>
      <c r="P13" s="11"/>
    </row>
    <row r="14" spans="2:8" ht="15.75">
      <c r="B14" s="14"/>
      <c r="C14" s="18" t="s">
        <v>14</v>
      </c>
      <c r="D14" s="74"/>
      <c r="E14" s="74"/>
      <c r="F14" s="74"/>
      <c r="G14" s="74"/>
      <c r="H14" s="11"/>
    </row>
    <row r="15" spans="2:8" ht="15">
      <c r="B15" s="11"/>
      <c r="D15" s="19"/>
      <c r="F15" s="19"/>
      <c r="H15" s="11"/>
    </row>
    <row r="16" spans="1:8" ht="15.75">
      <c r="A16" s="14"/>
      <c r="B16" s="11"/>
      <c r="H16" s="11"/>
    </row>
    <row r="17" spans="1:8" ht="15.75">
      <c r="A17" s="14"/>
      <c r="B17"/>
      <c r="C17"/>
      <c r="D17"/>
      <c r="E17"/>
      <c r="F17" s="11"/>
      <c r="G17" s="11"/>
      <c r="H17" s="15"/>
    </row>
    <row r="18" spans="2:9" ht="15.75">
      <c r="B18" s="11"/>
      <c r="C18" s="16"/>
      <c r="D18" s="21"/>
      <c r="E18" s="11"/>
      <c r="F18" s="11"/>
      <c r="G18" s="11"/>
      <c r="H18" s="15"/>
      <c r="I18" s="15"/>
    </row>
    <row r="19" spans="2:7" ht="15.75" customHeight="1">
      <c r="B19" s="11"/>
      <c r="C19" s="18" t="s">
        <v>25</v>
      </c>
      <c r="D19" s="75" t="s">
        <v>50</v>
      </c>
      <c r="E19" s="75"/>
      <c r="F19" s="75"/>
      <c r="G19" s="11"/>
    </row>
    <row r="20" spans="3:9" ht="15.75">
      <c r="C20" s="18" t="s">
        <v>15</v>
      </c>
      <c r="D20" s="71"/>
      <c r="E20" s="71"/>
      <c r="F20" s="71"/>
      <c r="G20" s="11"/>
      <c r="H20" s="11"/>
      <c r="I20" s="11"/>
    </row>
    <row r="21" spans="1:9" ht="15.75">
      <c r="A21" s="11"/>
      <c r="C21" s="18" t="s">
        <v>17</v>
      </c>
      <c r="D21" s="71"/>
      <c r="E21" s="71"/>
      <c r="F21" s="71"/>
      <c r="G21" s="11"/>
      <c r="H21" s="11"/>
      <c r="I21" s="11"/>
    </row>
    <row r="22" spans="1:9" ht="15.75">
      <c r="A22" s="11"/>
      <c r="C22" s="18" t="s">
        <v>19</v>
      </c>
      <c r="D22" s="72"/>
      <c r="E22" s="72"/>
      <c r="F22" s="72"/>
      <c r="G22" s="72"/>
      <c r="H22" s="72"/>
      <c r="I22" s="16"/>
    </row>
    <row r="23" spans="1:8" ht="15.75">
      <c r="A23" s="11"/>
      <c r="C23" s="18" t="s">
        <v>20</v>
      </c>
      <c r="D23" s="71"/>
      <c r="E23" s="71"/>
      <c r="F23" s="71"/>
      <c r="G23" s="71"/>
      <c r="H23" s="71"/>
    </row>
    <row r="24" spans="1:8" ht="15.75">
      <c r="A24" s="11"/>
      <c r="C24" s="18" t="s">
        <v>52</v>
      </c>
      <c r="D24" s="73" t="s">
        <v>51</v>
      </c>
      <c r="E24" s="73"/>
      <c r="F24" s="73"/>
      <c r="G24" s="73"/>
      <c r="H24" s="73"/>
    </row>
    <row r="25" spans="1:8" ht="15.75">
      <c r="A25" s="11"/>
      <c r="C25" s="18" t="s">
        <v>21</v>
      </c>
      <c r="D25" s="71"/>
      <c r="E25" s="71"/>
      <c r="F25" s="71"/>
      <c r="G25" s="71"/>
      <c r="H25" s="71"/>
    </row>
    <row r="26" spans="1:8" ht="15.75">
      <c r="A26" s="11"/>
      <c r="C26" s="15"/>
      <c r="D26" s="15"/>
      <c r="E26" s="11"/>
      <c r="F26" s="11"/>
      <c r="G26" s="11"/>
      <c r="H26" s="11"/>
    </row>
    <row r="27" spans="1:5" ht="15.75">
      <c r="A27" s="11"/>
      <c r="B27" s="12"/>
      <c r="C27" s="20" t="s">
        <v>22</v>
      </c>
      <c r="D27" s="42"/>
      <c r="E27" s="6" t="s">
        <v>23</v>
      </c>
    </row>
    <row r="28" spans="1:5" ht="15.75">
      <c r="A28" s="11"/>
      <c r="B28" s="12"/>
      <c r="C28" s="20" t="s">
        <v>24</v>
      </c>
      <c r="D28" s="43"/>
      <c r="E28" s="6" t="s">
        <v>23</v>
      </c>
    </row>
    <row r="29" spans="1:4" ht="12.75">
      <c r="A29" s="11"/>
      <c r="C29" s="13"/>
      <c r="D29" s="4"/>
    </row>
    <row r="31" ht="12.75">
      <c r="P31"/>
    </row>
    <row r="188" ht="12.75">
      <c r="A188"/>
    </row>
    <row r="189" ht="12.75">
      <c r="A189"/>
    </row>
    <row r="190" ht="12.75">
      <c r="A190"/>
    </row>
    <row r="191" ht="12.75">
      <c r="A191"/>
    </row>
  </sheetData>
  <sheetProtection selectLockedCells="1"/>
  <mergeCells count="17">
    <mergeCell ref="D24:H24"/>
    <mergeCell ref="D25:H25"/>
    <mergeCell ref="D14:G14"/>
    <mergeCell ref="D5:G5"/>
    <mergeCell ref="K5:P5"/>
    <mergeCell ref="K6:M6"/>
    <mergeCell ref="N6:P6"/>
    <mergeCell ref="D19:F19"/>
    <mergeCell ref="N7:P7"/>
    <mergeCell ref="N8:P8"/>
    <mergeCell ref="N9:P9"/>
    <mergeCell ref="N10:P10"/>
    <mergeCell ref="N11:P11"/>
    <mergeCell ref="D23:H23"/>
    <mergeCell ref="D20:F20"/>
    <mergeCell ref="D22:H22"/>
    <mergeCell ref="D21:F21"/>
  </mergeCells>
  <conditionalFormatting sqref="D27:D28">
    <cfRule type="expression" priority="3" dxfId="1" stopIfTrue="1">
      <formula>$D$19&lt;&gt;"PPA"</formula>
    </cfRule>
  </conditionalFormatting>
  <dataValidations count="3">
    <dataValidation type="list" allowBlank="1" showInputMessage="1" showErrorMessage="1" sqref="D21">
      <formula1>"New Facility,Repower,Upgrade,Extension of existing agreement"</formula1>
    </dataValidation>
    <dataValidation type="list" allowBlank="1" showInputMessage="1" showErrorMessage="1" sqref="D20">
      <formula1>"Biogas/Landfill Gas,Biomass,Geothermal,Solar PV,Solar Thermal,Wind,Hybrid"</formula1>
    </dataValidation>
    <dataValidation type="list" allowBlank="1" showInputMessage="1" showErrorMessage="1" sqref="D24:H24">
      <formula1>"CAISO,Other CA Balancing Authority,Non-CA Balancing Authority"</formula1>
    </dataValidation>
  </dataValidations>
  <printOptions/>
  <pageMargins left="0.75" right="0.75" top="1" bottom="1" header="0.5" footer="0.5"/>
  <pageSetup fitToHeight="1" fitToWidth="1" horizontalDpi="600" verticalDpi="600" orientation="landscape" paperSize="17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1"/>
  <sheetViews>
    <sheetView showGridLines="0" tabSelected="1" zoomScalePageLayoutView="0" workbookViewId="0" topLeftCell="A1">
      <selection activeCell="P18" sqref="P18"/>
    </sheetView>
  </sheetViews>
  <sheetFormatPr defaultColWidth="0" defaultRowHeight="12.75" outlineLevelRow="1"/>
  <cols>
    <col min="1" max="1" width="7.28125" style="213" customWidth="1"/>
    <col min="2" max="3" width="11.28125" style="79" customWidth="1"/>
    <col min="4" max="4" width="11.8515625" style="79" customWidth="1"/>
    <col min="5" max="5" width="9.421875" style="79" customWidth="1"/>
    <col min="6" max="8" width="8.7109375" style="79" customWidth="1"/>
    <col min="9" max="10" width="9.421875" style="79" customWidth="1"/>
    <col min="11" max="11" width="1.7109375" style="79" customWidth="1"/>
    <col min="12" max="12" width="9.00390625" style="79" customWidth="1"/>
    <col min="13" max="16" width="4.28125" style="79" customWidth="1"/>
    <col min="17" max="18" width="9.140625" style="79" customWidth="1"/>
    <col min="19" max="25" width="0" style="79" hidden="1" customWidth="1"/>
    <col min="26" max="31" width="23.00390625" style="79" hidden="1" customWidth="1"/>
    <col min="32" max="16384" width="0" style="79" hidden="1" customWidth="1"/>
  </cols>
  <sheetData>
    <row r="1" spans="1:17" ht="12.75">
      <c r="A1" s="77" t="s">
        <v>105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s="83" customFormat="1" ht="12.75">
      <c r="A2" s="80"/>
      <c r="B2" s="80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2" t="str">
        <f>'[3]Instructions'!L2</f>
        <v>Version 2.0</v>
      </c>
    </row>
    <row r="3" spans="1:17" s="89" customFormat="1" ht="12.75" outlineLevel="1">
      <c r="A3" s="84"/>
      <c r="B3" s="84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6"/>
      <c r="P3" s="87"/>
      <c r="Q3" s="88"/>
    </row>
    <row r="4" spans="1:19" s="94" customFormat="1" ht="15.75" outlineLevel="1" thickBot="1">
      <c r="A4" s="90"/>
      <c r="B4" s="91" t="s">
        <v>104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3"/>
      <c r="S4" s="93"/>
    </row>
    <row r="5" spans="1:17" s="83" customFormat="1" ht="12.75" outlineLevel="1">
      <c r="A5" s="84"/>
      <c r="B5" s="84"/>
      <c r="C5" s="85"/>
      <c r="D5" s="85"/>
      <c r="E5" s="85"/>
      <c r="F5" s="85"/>
      <c r="G5" s="85"/>
      <c r="H5" s="85"/>
      <c r="I5" s="85"/>
      <c r="J5" s="85"/>
      <c r="K5" s="85"/>
      <c r="L5" s="95"/>
      <c r="M5" s="95"/>
      <c r="N5" s="95"/>
      <c r="O5" s="95"/>
      <c r="P5" s="95"/>
      <c r="Q5" s="95"/>
    </row>
    <row r="6" spans="1:17" s="83" customFormat="1" ht="15" customHeight="1" outlineLevel="1">
      <c r="A6" s="84"/>
      <c r="B6" s="84"/>
      <c r="C6" s="85"/>
      <c r="D6" s="85"/>
      <c r="E6" s="85"/>
      <c r="F6" s="85"/>
      <c r="G6" s="85"/>
      <c r="H6" s="85"/>
      <c r="I6" s="85"/>
      <c r="J6" s="85"/>
      <c r="K6" s="85"/>
      <c r="L6" s="96" t="s">
        <v>103</v>
      </c>
      <c r="M6" s="97"/>
      <c r="N6" s="97"/>
      <c r="O6" s="97"/>
      <c r="P6" s="98"/>
      <c r="Q6" s="95"/>
    </row>
    <row r="7" spans="1:17" s="83" customFormat="1" ht="15" customHeight="1" outlineLevel="1">
      <c r="A7" s="84"/>
      <c r="B7" s="84"/>
      <c r="C7" s="85"/>
      <c r="D7" s="85"/>
      <c r="E7" s="85"/>
      <c r="F7" s="85"/>
      <c r="G7" s="85"/>
      <c r="H7" s="85"/>
      <c r="I7" s="85"/>
      <c r="J7" s="85"/>
      <c r="K7" s="85"/>
      <c r="L7" s="99" t="s">
        <v>100</v>
      </c>
      <c r="M7" s="100" t="s">
        <v>87</v>
      </c>
      <c r="N7" s="100" t="s">
        <v>84</v>
      </c>
      <c r="O7" s="101" t="s">
        <v>93</v>
      </c>
      <c r="P7" s="102" t="s">
        <v>96</v>
      </c>
      <c r="Q7" s="95"/>
    </row>
    <row r="8" spans="1:17" s="83" customFormat="1" ht="15" customHeight="1" outlineLevel="1">
      <c r="A8" s="84"/>
      <c r="B8" s="103" t="s">
        <v>102</v>
      </c>
      <c r="C8" s="104"/>
      <c r="D8" s="104"/>
      <c r="E8" s="103" t="s">
        <v>101</v>
      </c>
      <c r="F8" s="104"/>
      <c r="G8" s="105"/>
      <c r="H8" s="105"/>
      <c r="I8" s="103" t="s">
        <v>100</v>
      </c>
      <c r="J8" s="106" t="s">
        <v>99</v>
      </c>
      <c r="K8" s="107"/>
      <c r="L8" s="108" t="s">
        <v>99</v>
      </c>
      <c r="M8" s="109">
        <v>4</v>
      </c>
      <c r="N8" s="109">
        <v>3</v>
      </c>
      <c r="O8" s="109">
        <v>2</v>
      </c>
      <c r="P8" s="110">
        <v>1</v>
      </c>
      <c r="Q8" s="95"/>
    </row>
    <row r="9" spans="1:17" s="83" customFormat="1" ht="5.25" customHeight="1" outlineLevel="1">
      <c r="A9" s="84"/>
      <c r="B9" s="111"/>
      <c r="C9" s="112"/>
      <c r="D9" s="112"/>
      <c r="E9" s="112"/>
      <c r="F9" s="112"/>
      <c r="G9" s="113"/>
      <c r="H9" s="113"/>
      <c r="I9" s="113"/>
      <c r="J9" s="114"/>
      <c r="K9" s="115"/>
      <c r="L9" s="87"/>
      <c r="M9" s="95"/>
      <c r="N9" s="95"/>
      <c r="O9" s="95"/>
      <c r="P9" s="95"/>
      <c r="Q9" s="95"/>
    </row>
    <row r="10" spans="1:17" s="122" customFormat="1" ht="15" customHeight="1" outlineLevel="1">
      <c r="A10" s="84"/>
      <c r="B10" s="116" t="s">
        <v>74</v>
      </c>
      <c r="C10" s="116"/>
      <c r="D10" s="116"/>
      <c r="E10" s="117" t="s">
        <v>98</v>
      </c>
      <c r="F10" s="118"/>
      <c r="G10" s="118"/>
      <c r="H10" s="118"/>
      <c r="I10" s="119" t="s">
        <v>87</v>
      </c>
      <c r="J10" s="120">
        <f>HLOOKUP(I10,Priority_Weight,2,FALSE)</f>
        <v>4</v>
      </c>
      <c r="K10" s="121"/>
      <c r="L10" s="87"/>
      <c r="M10" s="87"/>
      <c r="N10" s="87"/>
      <c r="O10" s="87"/>
      <c r="P10" s="87"/>
      <c r="Q10" s="87"/>
    </row>
    <row r="11" spans="1:17" s="122" customFormat="1" ht="15" customHeight="1" outlineLevel="1">
      <c r="A11" s="84"/>
      <c r="B11" s="123"/>
      <c r="C11" s="95"/>
      <c r="D11" s="95"/>
      <c r="E11" s="117" t="s">
        <v>97</v>
      </c>
      <c r="F11" s="118"/>
      <c r="G11" s="118"/>
      <c r="H11" s="118"/>
      <c r="I11" s="124" t="s">
        <v>96</v>
      </c>
      <c r="J11" s="125">
        <f>HLOOKUP(I11,Priority_Weight,2,FALSE)</f>
        <v>1</v>
      </c>
      <c r="K11" s="121"/>
      <c r="L11" s="87"/>
      <c r="M11" s="87"/>
      <c r="N11" s="87"/>
      <c r="O11" s="87"/>
      <c r="P11" s="87"/>
      <c r="Q11" s="87"/>
    </row>
    <row r="12" spans="1:17" s="122" customFormat="1" ht="15" customHeight="1" outlineLevel="1">
      <c r="A12" s="84"/>
      <c r="B12" s="126" t="s">
        <v>83</v>
      </c>
      <c r="C12" s="126"/>
      <c r="D12" s="127">
        <v>0.25</v>
      </c>
      <c r="E12" s="128"/>
      <c r="F12" s="128"/>
      <c r="G12" s="129"/>
      <c r="H12" s="129"/>
      <c r="I12" s="130"/>
      <c r="J12" s="130"/>
      <c r="K12" s="131"/>
      <c r="L12" s="87"/>
      <c r="M12" s="87"/>
      <c r="N12" s="87"/>
      <c r="O12" s="87"/>
      <c r="P12" s="87"/>
      <c r="Q12" s="87"/>
    </row>
    <row r="13" spans="1:17" s="122" customFormat="1" ht="15" customHeight="1" outlineLevel="1">
      <c r="A13" s="84"/>
      <c r="B13" s="116" t="s">
        <v>39</v>
      </c>
      <c r="C13" s="116"/>
      <c r="D13" s="116"/>
      <c r="E13" s="132" t="s">
        <v>95</v>
      </c>
      <c r="F13" s="133"/>
      <c r="G13" s="133"/>
      <c r="H13" s="133"/>
      <c r="I13" s="134" t="s">
        <v>87</v>
      </c>
      <c r="J13" s="121">
        <f>HLOOKUP(I13,Priority_Weight,2,FALSE)</f>
        <v>4</v>
      </c>
      <c r="K13" s="121"/>
      <c r="L13" s="87"/>
      <c r="M13" s="87"/>
      <c r="N13" s="87"/>
      <c r="O13" s="87"/>
      <c r="P13" s="87"/>
      <c r="Q13" s="87"/>
    </row>
    <row r="14" spans="1:17" s="122" customFormat="1" ht="15" customHeight="1" outlineLevel="1">
      <c r="A14" s="84"/>
      <c r="B14" s="95"/>
      <c r="C14" s="95"/>
      <c r="D14" s="95"/>
      <c r="E14" s="117" t="s">
        <v>94</v>
      </c>
      <c r="F14" s="118"/>
      <c r="G14" s="118"/>
      <c r="H14" s="118"/>
      <c r="I14" s="124" t="s">
        <v>93</v>
      </c>
      <c r="J14" s="135">
        <f>HLOOKUP(I14,Priority_Weight,2,FALSE)</f>
        <v>2</v>
      </c>
      <c r="K14" s="121"/>
      <c r="L14" s="87"/>
      <c r="M14" s="87"/>
      <c r="N14" s="87"/>
      <c r="O14" s="87"/>
      <c r="P14" s="87"/>
      <c r="Q14" s="87"/>
    </row>
    <row r="15" spans="1:18" s="122" customFormat="1" ht="15" customHeight="1" outlineLevel="1">
      <c r="A15" s="84"/>
      <c r="B15" s="136"/>
      <c r="C15" s="136"/>
      <c r="D15" s="137"/>
      <c r="E15" s="138" t="s">
        <v>92</v>
      </c>
      <c r="F15" s="139"/>
      <c r="G15" s="139"/>
      <c r="H15" s="139"/>
      <c r="I15" s="124" t="s">
        <v>84</v>
      </c>
      <c r="J15" s="135">
        <f>HLOOKUP(I15,Priority_Weight,2,FALSE)</f>
        <v>3</v>
      </c>
      <c r="K15" s="121"/>
      <c r="L15" s="87"/>
      <c r="M15" s="87"/>
      <c r="N15" s="87"/>
      <c r="O15" s="87"/>
      <c r="P15" s="87"/>
      <c r="Q15" s="87"/>
      <c r="R15" s="140"/>
    </row>
    <row r="16" spans="1:17" s="122" customFormat="1" ht="15" customHeight="1" outlineLevel="1">
      <c r="A16" s="84"/>
      <c r="B16" s="126" t="s">
        <v>83</v>
      </c>
      <c r="C16" s="126"/>
      <c r="D16" s="127">
        <v>0.25</v>
      </c>
      <c r="E16" s="128"/>
      <c r="F16" s="128"/>
      <c r="G16" s="129"/>
      <c r="H16" s="129"/>
      <c r="I16" s="141"/>
      <c r="J16" s="142"/>
      <c r="K16" s="121"/>
      <c r="L16" s="87"/>
      <c r="M16" s="87"/>
      <c r="N16" s="87"/>
      <c r="O16" s="87"/>
      <c r="P16" s="87"/>
      <c r="Q16" s="87"/>
    </row>
    <row r="17" spans="1:17" s="122" customFormat="1" ht="15" customHeight="1" outlineLevel="1">
      <c r="A17" s="84"/>
      <c r="B17" s="116" t="s">
        <v>73</v>
      </c>
      <c r="C17" s="116"/>
      <c r="D17" s="116"/>
      <c r="E17" s="132" t="s">
        <v>91</v>
      </c>
      <c r="F17" s="133"/>
      <c r="G17" s="133"/>
      <c r="H17" s="133"/>
      <c r="I17" s="134" t="s">
        <v>87</v>
      </c>
      <c r="J17" s="143">
        <f aca="true" t="shared" si="0" ref="J17:J22">HLOOKUP(I17,Priority_Weight,2,FALSE)</f>
        <v>4</v>
      </c>
      <c r="K17" s="121"/>
      <c r="L17" s="87"/>
      <c r="M17" s="87"/>
      <c r="N17" s="87"/>
      <c r="O17" s="87"/>
      <c r="P17" s="87"/>
      <c r="Q17" s="87"/>
    </row>
    <row r="18" spans="1:17" s="122" customFormat="1" ht="15" customHeight="1" outlineLevel="1">
      <c r="A18" s="84"/>
      <c r="B18" s="123"/>
      <c r="C18" s="95"/>
      <c r="D18" s="95"/>
      <c r="E18" s="117" t="s">
        <v>90</v>
      </c>
      <c r="F18" s="118"/>
      <c r="G18" s="118"/>
      <c r="H18" s="118"/>
      <c r="I18" s="124" t="s">
        <v>87</v>
      </c>
      <c r="J18" s="125">
        <f t="shared" si="0"/>
        <v>4</v>
      </c>
      <c r="K18" s="121"/>
      <c r="L18" s="87"/>
      <c r="M18" s="87"/>
      <c r="N18" s="87"/>
      <c r="O18" s="87"/>
      <c r="P18" s="87"/>
      <c r="Q18" s="87"/>
    </row>
    <row r="19" spans="1:17" s="122" customFormat="1" ht="15" customHeight="1" outlineLevel="1">
      <c r="A19" s="84"/>
      <c r="B19" s="95"/>
      <c r="C19" s="95"/>
      <c r="D19" s="144"/>
      <c r="E19" s="117" t="s">
        <v>89</v>
      </c>
      <c r="F19" s="118"/>
      <c r="G19" s="118"/>
      <c r="H19" s="118"/>
      <c r="I19" s="124" t="s">
        <v>87</v>
      </c>
      <c r="J19" s="125">
        <f t="shared" si="0"/>
        <v>4</v>
      </c>
      <c r="K19" s="121"/>
      <c r="L19" s="87"/>
      <c r="M19" s="87"/>
      <c r="N19" s="87"/>
      <c r="O19" s="87"/>
      <c r="P19" s="87"/>
      <c r="Q19" s="87"/>
    </row>
    <row r="20" spans="1:17" s="122" customFormat="1" ht="15" customHeight="1" outlineLevel="1">
      <c r="A20" s="84"/>
      <c r="B20" s="95"/>
      <c r="C20" s="95"/>
      <c r="D20" s="144"/>
      <c r="E20" s="132" t="s">
        <v>88</v>
      </c>
      <c r="F20" s="133"/>
      <c r="G20" s="133"/>
      <c r="H20" s="133"/>
      <c r="I20" s="134" t="s">
        <v>87</v>
      </c>
      <c r="J20" s="121">
        <f t="shared" si="0"/>
        <v>4</v>
      </c>
      <c r="K20" s="121"/>
      <c r="L20" s="87"/>
      <c r="M20" s="87"/>
      <c r="N20" s="87"/>
      <c r="O20" s="87"/>
      <c r="P20" s="87"/>
      <c r="Q20" s="87"/>
    </row>
    <row r="21" spans="1:17" s="122" customFormat="1" ht="15" customHeight="1" outlineLevel="1">
      <c r="A21" s="84"/>
      <c r="B21" s="95"/>
      <c r="C21" s="95"/>
      <c r="D21" s="95"/>
      <c r="E21" s="117" t="s">
        <v>86</v>
      </c>
      <c r="F21" s="118"/>
      <c r="G21" s="118"/>
      <c r="H21" s="118"/>
      <c r="I21" s="124" t="s">
        <v>84</v>
      </c>
      <c r="J21" s="135">
        <f t="shared" si="0"/>
        <v>3</v>
      </c>
      <c r="K21" s="121"/>
      <c r="L21" s="87"/>
      <c r="M21" s="87"/>
      <c r="N21" s="87"/>
      <c r="O21" s="87"/>
      <c r="P21" s="87"/>
      <c r="Q21" s="87"/>
    </row>
    <row r="22" spans="1:17" s="122" customFormat="1" ht="15" customHeight="1" outlineLevel="1">
      <c r="A22" s="84"/>
      <c r="B22" s="95"/>
      <c r="C22" s="95"/>
      <c r="D22" s="145"/>
      <c r="E22" s="117" t="s">
        <v>85</v>
      </c>
      <c r="F22" s="118"/>
      <c r="G22" s="118"/>
      <c r="H22" s="118"/>
      <c r="I22" s="124" t="s">
        <v>84</v>
      </c>
      <c r="J22" s="125">
        <f t="shared" si="0"/>
        <v>3</v>
      </c>
      <c r="K22" s="121"/>
      <c r="L22" s="87"/>
      <c r="M22" s="95"/>
      <c r="N22" s="95"/>
      <c r="O22" s="95"/>
      <c r="P22" s="95"/>
      <c r="Q22" s="95"/>
    </row>
    <row r="23" spans="1:17" s="122" customFormat="1" ht="15" customHeight="1" outlineLevel="1">
      <c r="A23" s="84"/>
      <c r="B23" s="126" t="s">
        <v>83</v>
      </c>
      <c r="C23" s="126"/>
      <c r="D23" s="127">
        <v>0.5</v>
      </c>
      <c r="E23" s="129"/>
      <c r="F23" s="129"/>
      <c r="G23" s="129"/>
      <c r="H23" s="129"/>
      <c r="I23" s="129"/>
      <c r="J23" s="129"/>
      <c r="K23" s="85"/>
      <c r="L23" s="85"/>
      <c r="M23" s="95"/>
      <c r="N23" s="95"/>
      <c r="O23" s="95"/>
      <c r="P23" s="95"/>
      <c r="Q23" s="95"/>
    </row>
    <row r="24" spans="1:17" s="122" customFormat="1" ht="15.75" customHeight="1" outlineLevel="1">
      <c r="A24" s="84"/>
      <c r="B24" s="146"/>
      <c r="C24" s="147" t="s">
        <v>82</v>
      </c>
      <c r="D24" s="148">
        <f>SUM($D$23,$D$16,$D$12)</f>
        <v>1</v>
      </c>
      <c r="E24" s="105"/>
      <c r="F24" s="105"/>
      <c r="G24" s="105"/>
      <c r="H24" s="105"/>
      <c r="I24" s="105"/>
      <c r="J24" s="105"/>
      <c r="K24" s="85"/>
      <c r="L24" s="85"/>
      <c r="M24" s="95"/>
      <c r="N24" s="149"/>
      <c r="O24" s="95"/>
      <c r="P24" s="95"/>
      <c r="Q24" s="95"/>
    </row>
    <row r="25" spans="1:19" ht="10.5" customHeight="1">
      <c r="A25" s="150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151"/>
      <c r="Q25" s="151"/>
      <c r="R25" s="152"/>
      <c r="S25" s="152"/>
    </row>
    <row r="26" spans="1:17" ht="12.75">
      <c r="A26" s="95"/>
      <c r="B26" s="153"/>
      <c r="C26" s="154"/>
      <c r="D26" s="87"/>
      <c r="E26" s="154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</row>
    <row r="27" spans="1:17" ht="12.75">
      <c r="A27" s="87"/>
      <c r="B27" s="87"/>
      <c r="C27" s="87"/>
      <c r="D27" s="87"/>
      <c r="E27" s="87"/>
      <c r="F27" s="155" t="s">
        <v>81</v>
      </c>
      <c r="G27" s="155"/>
      <c r="H27" s="156"/>
      <c r="I27" s="156"/>
      <c r="J27" s="87"/>
      <c r="K27" s="87"/>
      <c r="L27" s="87"/>
      <c r="M27" s="87"/>
      <c r="N27" s="87"/>
      <c r="O27" s="87"/>
      <c r="P27" s="87"/>
      <c r="Q27" s="87"/>
    </row>
    <row r="28" spans="1:19" s="94" customFormat="1" ht="15.75" thickBot="1">
      <c r="A28" s="157"/>
      <c r="B28" s="91" t="s">
        <v>80</v>
      </c>
      <c r="C28" s="91"/>
      <c r="D28" s="158" t="s">
        <v>79</v>
      </c>
      <c r="E28" s="159">
        <v>10</v>
      </c>
      <c r="F28" s="160" t="s">
        <v>78</v>
      </c>
      <c r="G28" s="161" t="s">
        <v>77</v>
      </c>
      <c r="H28" s="162" t="s">
        <v>76</v>
      </c>
      <c r="I28" s="163"/>
      <c r="J28" s="163"/>
      <c r="K28" s="163"/>
      <c r="L28" s="163"/>
      <c r="M28" s="92"/>
      <c r="N28" s="87"/>
      <c r="O28" s="92"/>
      <c r="P28" s="92"/>
      <c r="Q28" s="92"/>
      <c r="R28" s="93"/>
      <c r="S28" s="93"/>
    </row>
    <row r="29" spans="1:19" ht="17.25" customHeight="1">
      <c r="A29" s="164" t="s">
        <v>75</v>
      </c>
      <c r="B29" s="165"/>
      <c r="C29" s="166"/>
      <c r="D29" s="87"/>
      <c r="E29" s="166"/>
      <c r="F29" s="167"/>
      <c r="G29" s="168"/>
      <c r="H29" s="168"/>
      <c r="I29" s="169"/>
      <c r="J29" s="169"/>
      <c r="K29" s="169"/>
      <c r="L29" s="170"/>
      <c r="M29" s="87"/>
      <c r="N29" s="171"/>
      <c r="O29" s="87"/>
      <c r="P29" s="87"/>
      <c r="Q29" s="87"/>
      <c r="S29" s="172"/>
    </row>
    <row r="30" spans="1:19" ht="17.25" customHeight="1">
      <c r="A30" s="173">
        <f>D12</f>
        <v>0.25</v>
      </c>
      <c r="B30" s="174" t="s">
        <v>74</v>
      </c>
      <c r="C30" s="87"/>
      <c r="D30" s="87"/>
      <c r="E30" s="87"/>
      <c r="F30" s="154"/>
      <c r="G30" s="87"/>
      <c r="H30" s="154"/>
      <c r="I30" s="154"/>
      <c r="J30" s="87"/>
      <c r="K30" s="87"/>
      <c r="L30" s="154"/>
      <c r="M30" s="87"/>
      <c r="N30" s="87"/>
      <c r="O30" s="87"/>
      <c r="P30" s="87"/>
      <c r="Q30" s="87"/>
      <c r="S30" s="172"/>
    </row>
    <row r="31" spans="1:19" ht="17.25" customHeight="1">
      <c r="A31" s="175">
        <f>VLOOKUP(B31,Criteria_Weights,6,FALSE)</f>
        <v>4</v>
      </c>
      <c r="B31" s="176" t="str">
        <f>E10</f>
        <v>Project Development Experience</v>
      </c>
      <c r="C31" s="176"/>
      <c r="D31" s="176"/>
      <c r="E31" s="177"/>
      <c r="F31" s="178"/>
      <c r="G31" s="179"/>
      <c r="H31" s="180"/>
      <c r="I31" s="180"/>
      <c r="J31" s="180"/>
      <c r="K31" s="180"/>
      <c r="L31" s="180"/>
      <c r="M31" s="87"/>
      <c r="N31" s="87"/>
      <c r="O31" s="87"/>
      <c r="P31" s="87"/>
      <c r="Q31" s="87"/>
      <c r="S31" s="172"/>
    </row>
    <row r="32" spans="1:17" ht="17.25" customHeight="1">
      <c r="A32" s="175">
        <f>VLOOKUP(B32,Criteria_Weights,6,FALSE)</f>
        <v>1</v>
      </c>
      <c r="B32" s="176" t="str">
        <f>E11</f>
        <v>Ownership / O&amp;M Experience</v>
      </c>
      <c r="C32" s="181"/>
      <c r="D32" s="181"/>
      <c r="E32" s="177"/>
      <c r="F32" s="178"/>
      <c r="G32" s="179"/>
      <c r="H32" s="180"/>
      <c r="I32" s="180"/>
      <c r="J32" s="180"/>
      <c r="K32" s="180"/>
      <c r="L32" s="180"/>
      <c r="M32" s="87"/>
      <c r="N32" s="87"/>
      <c r="O32" s="87"/>
      <c r="P32" s="87"/>
      <c r="Q32" s="87"/>
    </row>
    <row r="33" spans="1:17" ht="17.25" customHeight="1">
      <c r="A33" s="182"/>
      <c r="B33" s="153"/>
      <c r="C33" s="87"/>
      <c r="D33" s="87"/>
      <c r="E33" s="183" t="s">
        <v>72</v>
      </c>
      <c r="F33" s="184">
        <f>SUM(F31:F32)</f>
        <v>0</v>
      </c>
      <c r="G33" s="185">
        <f>SUM(G31:G32)</f>
        <v>0</v>
      </c>
      <c r="H33" s="154"/>
      <c r="I33" s="154"/>
      <c r="J33" s="154"/>
      <c r="K33" s="154"/>
      <c r="L33" s="154"/>
      <c r="M33" s="87"/>
      <c r="N33" s="87"/>
      <c r="O33" s="87"/>
      <c r="P33" s="87"/>
      <c r="Q33" s="87"/>
    </row>
    <row r="34" spans="1:17" ht="17.25" customHeight="1">
      <c r="A34" s="182"/>
      <c r="B34" s="153"/>
      <c r="C34" s="87"/>
      <c r="D34" s="87"/>
      <c r="E34" s="183" t="s">
        <v>71</v>
      </c>
      <c r="F34" s="186">
        <f>SUMPRODUCT(A31:A32,F31:F32)</f>
        <v>0</v>
      </c>
      <c r="G34" s="187">
        <f>SUMPRODUCT(A31:A32,G31:G32)</f>
        <v>0</v>
      </c>
      <c r="H34" s="154"/>
      <c r="I34" s="154"/>
      <c r="J34" s="154"/>
      <c r="K34" s="154"/>
      <c r="L34" s="154"/>
      <c r="M34" s="87"/>
      <c r="N34" s="87"/>
      <c r="O34" s="87"/>
      <c r="P34" s="87"/>
      <c r="Q34" s="87"/>
    </row>
    <row r="35" spans="1:17" ht="17.25" customHeight="1">
      <c r="A35" s="182"/>
      <c r="B35" s="153"/>
      <c r="C35" s="87"/>
      <c r="D35" s="87"/>
      <c r="E35" s="183" t="s">
        <v>70</v>
      </c>
      <c r="F35" s="188">
        <f>F34/(($E$28*$A$31)+($E$28*$A$32))*100</f>
        <v>0</v>
      </c>
      <c r="G35" s="189">
        <f>G34/(($E$28*$A$31)+($E$28*$A$32))*100</f>
        <v>0</v>
      </c>
      <c r="H35" s="154"/>
      <c r="I35" s="154"/>
      <c r="J35" s="154"/>
      <c r="K35" s="154"/>
      <c r="L35" s="154"/>
      <c r="M35" s="87"/>
      <c r="N35" s="87"/>
      <c r="O35" s="87"/>
      <c r="P35" s="87"/>
      <c r="Q35" s="87"/>
    </row>
    <row r="36" spans="1:17" ht="17.25" customHeight="1">
      <c r="A36" s="175"/>
      <c r="B36" s="153"/>
      <c r="C36" s="87"/>
      <c r="D36" s="87"/>
      <c r="E36" s="190" t="s">
        <v>69</v>
      </c>
      <c r="F36" s="191">
        <f>F35*$D$12</f>
        <v>0</v>
      </c>
      <c r="G36" s="191">
        <f>G35*$D$12</f>
        <v>0</v>
      </c>
      <c r="H36" s="154"/>
      <c r="I36" s="154"/>
      <c r="J36" s="154"/>
      <c r="K36" s="154"/>
      <c r="L36" s="154"/>
      <c r="M36" s="87"/>
      <c r="N36" s="87"/>
      <c r="O36" s="87"/>
      <c r="P36" s="87"/>
      <c r="Q36" s="87"/>
    </row>
    <row r="37" spans="1:17" ht="17.25" customHeight="1">
      <c r="A37" s="175"/>
      <c r="B37" s="153"/>
      <c r="C37" s="87"/>
      <c r="D37" s="87"/>
      <c r="E37" s="183"/>
      <c r="F37" s="154"/>
      <c r="G37" s="154"/>
      <c r="H37" s="154"/>
      <c r="I37" s="154"/>
      <c r="J37" s="154"/>
      <c r="K37" s="154"/>
      <c r="L37" s="154"/>
      <c r="M37" s="87"/>
      <c r="N37" s="87"/>
      <c r="O37" s="87"/>
      <c r="P37" s="87"/>
      <c r="Q37" s="87"/>
    </row>
    <row r="38" spans="1:17" ht="17.25" customHeight="1">
      <c r="A38" s="173">
        <f>D16</f>
        <v>0.25</v>
      </c>
      <c r="B38" s="192" t="s">
        <v>39</v>
      </c>
      <c r="C38" s="87"/>
      <c r="D38" s="87"/>
      <c r="E38" s="154"/>
      <c r="F38" s="154"/>
      <c r="G38" s="87"/>
      <c r="H38" s="154"/>
      <c r="I38" s="154"/>
      <c r="J38" s="154"/>
      <c r="K38" s="154"/>
      <c r="L38" s="154"/>
      <c r="M38" s="87"/>
      <c r="N38" s="87"/>
      <c r="O38" s="87"/>
      <c r="P38" s="87"/>
      <c r="Q38" s="87"/>
    </row>
    <row r="39" spans="1:17" ht="17.25" customHeight="1">
      <c r="A39" s="175">
        <f>VLOOKUP(B39,Criteria_Weights,6,FALSE)</f>
        <v>4</v>
      </c>
      <c r="B39" s="176" t="str">
        <f>E13</f>
        <v>Technical Feasibility</v>
      </c>
      <c r="C39" s="176"/>
      <c r="D39" s="176"/>
      <c r="E39" s="177"/>
      <c r="F39" s="178"/>
      <c r="G39" s="179"/>
      <c r="H39" s="180"/>
      <c r="I39" s="180"/>
      <c r="J39" s="180"/>
      <c r="K39" s="180"/>
      <c r="L39" s="180"/>
      <c r="M39" s="87"/>
      <c r="N39" s="87"/>
      <c r="O39" s="87"/>
      <c r="P39" s="149"/>
      <c r="Q39" s="87"/>
    </row>
    <row r="40" spans="1:17" ht="17.25" customHeight="1">
      <c r="A40" s="175">
        <f>VLOOKUP(B40,Criteria_Weights,6,FALSE)</f>
        <v>2</v>
      </c>
      <c r="B40" s="193" t="str">
        <f>E14</f>
        <v>Resource Quality</v>
      </c>
      <c r="C40" s="193"/>
      <c r="D40" s="193"/>
      <c r="E40" s="194"/>
      <c r="F40" s="178"/>
      <c r="G40" s="195"/>
      <c r="H40" s="180"/>
      <c r="I40" s="180"/>
      <c r="J40" s="180"/>
      <c r="K40" s="180"/>
      <c r="L40" s="180"/>
      <c r="M40" s="87"/>
      <c r="N40" s="87"/>
      <c r="O40" s="87"/>
      <c r="P40" s="149"/>
      <c r="Q40" s="87"/>
    </row>
    <row r="41" spans="1:17" ht="17.25" customHeight="1">
      <c r="A41" s="175">
        <f>VLOOKUP(B41,Criteria_Weights,6,FALSE)</f>
        <v>3</v>
      </c>
      <c r="B41" s="193" t="str">
        <f>E15</f>
        <v>Manufacturing Supply Chain</v>
      </c>
      <c r="C41" s="193"/>
      <c r="D41" s="193"/>
      <c r="E41" s="194"/>
      <c r="F41" s="178"/>
      <c r="G41" s="196"/>
      <c r="H41" s="180"/>
      <c r="I41" s="180"/>
      <c r="J41" s="180"/>
      <c r="K41" s="180"/>
      <c r="L41" s="180"/>
      <c r="M41" s="87"/>
      <c r="N41" s="87"/>
      <c r="O41" s="87"/>
      <c r="P41" s="149"/>
      <c r="Q41" s="87"/>
    </row>
    <row r="42" spans="1:17" ht="17.25" customHeight="1">
      <c r="A42" s="182"/>
      <c r="B42" s="154"/>
      <c r="C42" s="87"/>
      <c r="D42" s="87"/>
      <c r="E42" s="183" t="s">
        <v>72</v>
      </c>
      <c r="F42" s="197">
        <f>SUM(F39:F41)</f>
        <v>0</v>
      </c>
      <c r="G42" s="198">
        <f>SUM(G39:G41)</f>
        <v>0</v>
      </c>
      <c r="H42" s="154"/>
      <c r="I42" s="149"/>
      <c r="J42" s="149"/>
      <c r="K42" s="149"/>
      <c r="L42" s="149"/>
      <c r="M42" s="87"/>
      <c r="N42" s="87"/>
      <c r="O42" s="87"/>
      <c r="P42" s="149"/>
      <c r="Q42" s="87"/>
    </row>
    <row r="43" spans="1:17" ht="17.25" customHeight="1">
      <c r="A43" s="182"/>
      <c r="B43" s="154"/>
      <c r="C43" s="87"/>
      <c r="D43" s="87"/>
      <c r="E43" s="183" t="s">
        <v>71</v>
      </c>
      <c r="F43" s="199">
        <f>SUMPRODUCT($A$39:$A$41,F39:F41)</f>
        <v>0</v>
      </c>
      <c r="G43" s="187">
        <f>SUMPRODUCT($A$39:$A$41,G39:G41)</f>
        <v>0</v>
      </c>
      <c r="H43" s="154"/>
      <c r="I43" s="149"/>
      <c r="J43" s="149"/>
      <c r="K43" s="149"/>
      <c r="L43" s="149"/>
      <c r="M43" s="87"/>
      <c r="N43" s="87"/>
      <c r="O43" s="87"/>
      <c r="P43" s="149"/>
      <c r="Q43" s="87"/>
    </row>
    <row r="44" spans="1:17" ht="17.25" customHeight="1">
      <c r="A44" s="182"/>
      <c r="B44" s="154"/>
      <c r="C44" s="87"/>
      <c r="D44" s="87"/>
      <c r="E44" s="183" t="s">
        <v>70</v>
      </c>
      <c r="F44" s="188">
        <f>F43/(($E$28*$A$39)+($E$28*$A$40)+($E$28*$A$41))*100</f>
        <v>0</v>
      </c>
      <c r="G44" s="189">
        <f>G43/(($E$28*$A$39)+($E$28*$A$40)+($E$28*$A$41))*100</f>
        <v>0</v>
      </c>
      <c r="H44" s="154"/>
      <c r="I44" s="149"/>
      <c r="J44" s="149"/>
      <c r="K44" s="149"/>
      <c r="L44" s="149"/>
      <c r="M44" s="87"/>
      <c r="N44" s="87"/>
      <c r="O44" s="87"/>
      <c r="P44" s="149"/>
      <c r="Q44" s="87"/>
    </row>
    <row r="45" spans="1:17" ht="17.25" customHeight="1">
      <c r="A45" s="175"/>
      <c r="B45" s="154"/>
      <c r="C45" s="87"/>
      <c r="D45" s="87"/>
      <c r="E45" s="190" t="s">
        <v>69</v>
      </c>
      <c r="F45" s="191">
        <f>F44*$D$16</f>
        <v>0</v>
      </c>
      <c r="G45" s="200">
        <f>G44*$D$16</f>
        <v>0</v>
      </c>
      <c r="H45" s="154"/>
      <c r="I45" s="154"/>
      <c r="J45" s="154"/>
      <c r="K45" s="154"/>
      <c r="L45" s="154"/>
      <c r="M45" s="87"/>
      <c r="N45" s="87"/>
      <c r="O45" s="87"/>
      <c r="P45" s="87"/>
      <c r="Q45" s="87"/>
    </row>
    <row r="46" spans="1:17" ht="17.25" customHeight="1">
      <c r="A46" s="175"/>
      <c r="B46" s="154"/>
      <c r="C46" s="87"/>
      <c r="D46" s="87"/>
      <c r="E46" s="183"/>
      <c r="F46" s="154"/>
      <c r="G46" s="154"/>
      <c r="H46" s="154"/>
      <c r="I46" s="154"/>
      <c r="J46" s="154"/>
      <c r="K46" s="154"/>
      <c r="L46" s="154"/>
      <c r="M46" s="87"/>
      <c r="N46" s="87"/>
      <c r="O46" s="87"/>
      <c r="P46" s="87"/>
      <c r="Q46" s="87"/>
    </row>
    <row r="47" spans="1:17" ht="17.25" customHeight="1">
      <c r="A47" s="173">
        <f>D23</f>
        <v>0.5</v>
      </c>
      <c r="B47" s="192" t="s">
        <v>73</v>
      </c>
      <c r="C47" s="87"/>
      <c r="D47" s="87"/>
      <c r="E47" s="87"/>
      <c r="F47" s="87"/>
      <c r="G47" s="87"/>
      <c r="H47" s="154"/>
      <c r="I47" s="154"/>
      <c r="J47" s="154"/>
      <c r="K47" s="154"/>
      <c r="L47" s="154"/>
      <c r="M47" s="87"/>
      <c r="N47" s="87"/>
      <c r="O47" s="87"/>
      <c r="P47" s="87"/>
      <c r="Q47" s="87"/>
    </row>
    <row r="48" spans="1:17" ht="17.25" customHeight="1">
      <c r="A48" s="175">
        <f aca="true" t="shared" si="1" ref="A48:A53">VLOOKUP(B48,Criteria_Weights,6,FALSE)</f>
        <v>4</v>
      </c>
      <c r="B48" s="193" t="str">
        <f aca="true" t="shared" si="2" ref="B48:B53">E17</f>
        <v>Site Control</v>
      </c>
      <c r="C48" s="193"/>
      <c r="D48" s="193"/>
      <c r="E48" s="194"/>
      <c r="F48" s="201"/>
      <c r="G48" s="179"/>
      <c r="H48" s="180"/>
      <c r="I48" s="180"/>
      <c r="J48" s="180"/>
      <c r="K48" s="180"/>
      <c r="L48" s="180"/>
      <c r="M48" s="87"/>
      <c r="N48" s="87"/>
      <c r="O48" s="87"/>
      <c r="P48" s="87"/>
      <c r="Q48" s="87"/>
    </row>
    <row r="49" spans="1:17" ht="17.25" customHeight="1">
      <c r="A49" s="175">
        <f t="shared" si="1"/>
        <v>4</v>
      </c>
      <c r="B49" s="193" t="str">
        <f t="shared" si="2"/>
        <v>Permitting Status</v>
      </c>
      <c r="C49" s="193"/>
      <c r="D49" s="193"/>
      <c r="E49" s="194"/>
      <c r="F49" s="201"/>
      <c r="G49" s="195"/>
      <c r="H49" s="180"/>
      <c r="I49" s="180"/>
      <c r="J49" s="180"/>
      <c r="K49" s="180"/>
      <c r="L49" s="180"/>
      <c r="M49" s="87"/>
      <c r="N49" s="87"/>
      <c r="O49" s="87"/>
      <c r="P49" s="87"/>
      <c r="Q49" s="87"/>
    </row>
    <row r="50" spans="1:17" ht="17.25" customHeight="1">
      <c r="A50" s="175">
        <f t="shared" si="1"/>
        <v>4</v>
      </c>
      <c r="B50" s="176" t="str">
        <f t="shared" si="2"/>
        <v>Project Financing Status</v>
      </c>
      <c r="C50" s="176"/>
      <c r="D50" s="176"/>
      <c r="E50" s="177"/>
      <c r="F50" s="202"/>
      <c r="G50" s="179"/>
      <c r="H50" s="180"/>
      <c r="I50" s="180"/>
      <c r="J50" s="180"/>
      <c r="K50" s="180"/>
      <c r="L50" s="180"/>
      <c r="M50" s="87"/>
      <c r="N50" s="87"/>
      <c r="O50" s="87"/>
      <c r="P50" s="87"/>
      <c r="Q50" s="87"/>
    </row>
    <row r="51" spans="1:17" ht="17.25" customHeight="1">
      <c r="A51" s="175">
        <f t="shared" si="1"/>
        <v>4</v>
      </c>
      <c r="B51" s="193" t="str">
        <f t="shared" si="2"/>
        <v>Interconnection Progress</v>
      </c>
      <c r="C51" s="193"/>
      <c r="D51" s="193"/>
      <c r="E51" s="194"/>
      <c r="F51" s="178"/>
      <c r="G51" s="195"/>
      <c r="H51" s="180"/>
      <c r="I51" s="180"/>
      <c r="J51" s="180"/>
      <c r="K51" s="180"/>
      <c r="L51" s="180"/>
      <c r="M51" s="87"/>
      <c r="N51" s="87"/>
      <c r="O51" s="87"/>
      <c r="P51" s="87"/>
      <c r="Q51" s="87"/>
    </row>
    <row r="52" spans="1:17" ht="17.25" customHeight="1">
      <c r="A52" s="175">
        <f t="shared" si="1"/>
        <v>3</v>
      </c>
      <c r="B52" s="193" t="str">
        <f t="shared" si="2"/>
        <v>Transmission Requirements</v>
      </c>
      <c r="C52" s="193"/>
      <c r="D52" s="193"/>
      <c r="E52" s="194"/>
      <c r="F52" s="201"/>
      <c r="G52" s="195"/>
      <c r="H52" s="180"/>
      <c r="I52" s="180"/>
      <c r="J52" s="180"/>
      <c r="K52" s="180"/>
      <c r="L52" s="180"/>
      <c r="M52" s="87"/>
      <c r="N52" s="87"/>
      <c r="O52" s="87"/>
      <c r="P52" s="87"/>
      <c r="Q52" s="87"/>
    </row>
    <row r="53" spans="1:17" ht="17.25" customHeight="1">
      <c r="A53" s="175">
        <f t="shared" si="1"/>
        <v>3</v>
      </c>
      <c r="B53" s="193" t="str">
        <f t="shared" si="2"/>
        <v>Reasonableness of COD</v>
      </c>
      <c r="C53" s="193"/>
      <c r="D53" s="193"/>
      <c r="E53" s="194"/>
      <c r="F53" s="201"/>
      <c r="G53" s="196"/>
      <c r="H53" s="180"/>
      <c r="I53" s="180"/>
      <c r="J53" s="180"/>
      <c r="K53" s="180"/>
      <c r="L53" s="180"/>
      <c r="M53" s="87"/>
      <c r="N53" s="87"/>
      <c r="O53" s="87"/>
      <c r="P53" s="87"/>
      <c r="Q53" s="87"/>
    </row>
    <row r="54" spans="1:17" ht="17.25" customHeight="1">
      <c r="A54" s="182"/>
      <c r="B54" s="154"/>
      <c r="C54" s="87"/>
      <c r="D54" s="87"/>
      <c r="E54" s="183" t="s">
        <v>72</v>
      </c>
      <c r="F54" s="197">
        <f>SUM(F48:F53)</f>
        <v>0</v>
      </c>
      <c r="G54" s="198">
        <f>SUM(G48:G53)</f>
        <v>0</v>
      </c>
      <c r="H54" s="154"/>
      <c r="I54" s="154"/>
      <c r="J54" s="154"/>
      <c r="K54" s="154"/>
      <c r="L54" s="154"/>
      <c r="M54" s="87"/>
      <c r="N54" s="87"/>
      <c r="O54" s="87"/>
      <c r="P54" s="87"/>
      <c r="Q54" s="87"/>
    </row>
    <row r="55" spans="1:17" ht="17.25" customHeight="1">
      <c r="A55" s="182"/>
      <c r="B55" s="154"/>
      <c r="C55" s="87"/>
      <c r="D55" s="87"/>
      <c r="E55" s="183" t="s">
        <v>71</v>
      </c>
      <c r="F55" s="203">
        <f>SUMPRODUCT($A$48:$A$53,F48:F53)</f>
        <v>0</v>
      </c>
      <c r="G55" s="187">
        <f>SUMPRODUCT($A$48:$A$53,G48:G53)</f>
        <v>0</v>
      </c>
      <c r="H55" s="154"/>
      <c r="I55" s="154"/>
      <c r="J55" s="154"/>
      <c r="K55" s="154"/>
      <c r="L55" s="154"/>
      <c r="M55" s="87"/>
      <c r="N55" s="87"/>
      <c r="O55" s="87"/>
      <c r="P55" s="87"/>
      <c r="Q55" s="87"/>
    </row>
    <row r="56" spans="1:17" ht="17.25" customHeight="1">
      <c r="A56" s="182"/>
      <c r="B56" s="154"/>
      <c r="C56" s="87"/>
      <c r="D56" s="87"/>
      <c r="E56" s="183" t="s">
        <v>70</v>
      </c>
      <c r="F56" s="188">
        <f>F55/(($E$28*$A$48)+($E$28*$A$49)+($E$28*$A$50)+($E$28*$A$51)+($E$28*$A$52)+($E$28*$A$53))*100</f>
        <v>0</v>
      </c>
      <c r="G56" s="189">
        <f>G55/(($E$28*$A$48)+($E$28*$A$49)+($E$28*$A$50)+($E$28*$A$51)+($E$28*$A$52)+($E$28*$A$53))*100</f>
        <v>0</v>
      </c>
      <c r="H56" s="154"/>
      <c r="I56" s="154"/>
      <c r="J56" s="154"/>
      <c r="K56" s="154"/>
      <c r="L56" s="154"/>
      <c r="M56" s="87"/>
      <c r="N56" s="87"/>
      <c r="O56" s="87"/>
      <c r="P56" s="87"/>
      <c r="Q56" s="87"/>
    </row>
    <row r="57" spans="1:17" ht="17.25" customHeight="1">
      <c r="A57" s="87"/>
      <c r="B57" s="204"/>
      <c r="C57" s="87"/>
      <c r="D57" s="87"/>
      <c r="E57" s="190" t="s">
        <v>69</v>
      </c>
      <c r="F57" s="191">
        <f>F56*$D$23</f>
        <v>0</v>
      </c>
      <c r="G57" s="191">
        <f>G56*$D$23</f>
        <v>0</v>
      </c>
      <c r="H57" s="154"/>
      <c r="I57" s="154"/>
      <c r="J57" s="154"/>
      <c r="K57" s="154"/>
      <c r="L57" s="154"/>
      <c r="M57" s="87"/>
      <c r="N57" s="87"/>
      <c r="O57" s="87"/>
      <c r="P57" s="87"/>
      <c r="Q57" s="87"/>
    </row>
    <row r="58" spans="1:17" ht="17.25" customHeight="1" thickBot="1">
      <c r="A58" s="87"/>
      <c r="B58" s="205"/>
      <c r="C58" s="87"/>
      <c r="D58" s="87"/>
      <c r="E58" s="154"/>
      <c r="F58" s="154"/>
      <c r="G58" s="87"/>
      <c r="H58" s="154"/>
      <c r="I58" s="154"/>
      <c r="J58" s="154"/>
      <c r="K58" s="154"/>
      <c r="L58" s="154"/>
      <c r="M58" s="87"/>
      <c r="N58" s="87"/>
      <c r="O58" s="87"/>
      <c r="P58" s="87"/>
      <c r="Q58" s="87"/>
    </row>
    <row r="59" spans="1:17" ht="17.25" customHeight="1" thickBot="1" thickTop="1">
      <c r="A59" s="87"/>
      <c r="B59" s="205"/>
      <c r="C59" s="87"/>
      <c r="D59" s="87"/>
      <c r="E59" s="206" t="s">
        <v>68</v>
      </c>
      <c r="F59" s="207">
        <f>SUM(F36,F45,F57)</f>
        <v>0</v>
      </c>
      <c r="G59" s="207">
        <f>SUM(G36,G45,G57)</f>
        <v>0</v>
      </c>
      <c r="H59" s="208"/>
      <c r="I59" s="209"/>
      <c r="J59" s="209"/>
      <c r="K59" s="209"/>
      <c r="L59" s="209"/>
      <c r="M59" s="87"/>
      <c r="N59" s="87"/>
      <c r="O59" s="87"/>
      <c r="P59" s="87"/>
      <c r="Q59" s="87"/>
    </row>
    <row r="60" spans="1:17" ht="13.5" thickTop="1">
      <c r="A60" s="87"/>
      <c r="B60" s="205"/>
      <c r="C60" s="87"/>
      <c r="D60" s="87"/>
      <c r="E60" s="206"/>
      <c r="F60" s="154"/>
      <c r="G60" s="154"/>
      <c r="H60" s="154"/>
      <c r="I60" s="87"/>
      <c r="J60" s="210"/>
      <c r="K60" s="210"/>
      <c r="L60" s="151"/>
      <c r="M60" s="206"/>
      <c r="N60" s="154"/>
      <c r="O60" s="154"/>
      <c r="P60" s="87"/>
      <c r="Q60" s="87"/>
    </row>
    <row r="61" spans="1:17" ht="12.75">
      <c r="A61" s="87"/>
      <c r="B61" s="205"/>
      <c r="C61" s="87"/>
      <c r="D61" s="87"/>
      <c r="E61" s="206"/>
      <c r="F61" s="154"/>
      <c r="G61" s="154"/>
      <c r="H61" s="154"/>
      <c r="I61" s="87"/>
      <c r="J61" s="211"/>
      <c r="K61" s="211"/>
      <c r="L61" s="87"/>
      <c r="M61" s="206"/>
      <c r="N61" s="154"/>
      <c r="O61" s="154"/>
      <c r="P61" s="87"/>
      <c r="Q61" s="87"/>
    </row>
    <row r="62" spans="1:17" ht="12.75">
      <c r="A62" s="150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</row>
    <row r="63" spans="1:17" ht="12.75">
      <c r="A63" s="150"/>
      <c r="B63" s="192" t="s">
        <v>67</v>
      </c>
      <c r="C63" s="87"/>
      <c r="D63" s="87"/>
      <c r="E63" s="87"/>
      <c r="F63" s="87"/>
      <c r="G63" s="192" t="s">
        <v>66</v>
      </c>
      <c r="H63" s="87"/>
      <c r="I63" s="87"/>
      <c r="J63" s="87"/>
      <c r="K63" s="87"/>
      <c r="L63" s="87"/>
      <c r="M63" s="87"/>
      <c r="N63" s="87"/>
      <c r="O63" s="87"/>
      <c r="P63" s="87"/>
      <c r="Q63" s="87"/>
    </row>
    <row r="64" spans="1:17" ht="12.75">
      <c r="A64" s="150"/>
      <c r="B64" s="212"/>
      <c r="C64" s="212"/>
      <c r="D64" s="212"/>
      <c r="E64" s="212"/>
      <c r="F64" s="87"/>
      <c r="G64" s="212"/>
      <c r="H64" s="212"/>
      <c r="I64" s="212"/>
      <c r="J64" s="212"/>
      <c r="K64" s="212"/>
      <c r="L64" s="212"/>
      <c r="M64" s="87"/>
      <c r="N64" s="87"/>
      <c r="O64" s="87"/>
      <c r="P64" s="87"/>
      <c r="Q64" s="87"/>
    </row>
    <row r="65" spans="1:17" ht="12.75">
      <c r="A65" s="150"/>
      <c r="B65" s="212"/>
      <c r="C65" s="212"/>
      <c r="D65" s="212"/>
      <c r="E65" s="212"/>
      <c r="F65" s="87"/>
      <c r="G65" s="212"/>
      <c r="H65" s="212"/>
      <c r="I65" s="212"/>
      <c r="J65" s="212"/>
      <c r="K65" s="212"/>
      <c r="L65" s="212"/>
      <c r="M65" s="87"/>
      <c r="N65" s="87"/>
      <c r="O65" s="87"/>
      <c r="P65" s="87"/>
      <c r="Q65" s="87"/>
    </row>
    <row r="66" spans="1:17" ht="12.75">
      <c r="A66" s="150"/>
      <c r="B66" s="212"/>
      <c r="C66" s="212"/>
      <c r="D66" s="212"/>
      <c r="E66" s="212"/>
      <c r="F66" s="87"/>
      <c r="G66" s="212"/>
      <c r="H66" s="212"/>
      <c r="I66" s="212"/>
      <c r="J66" s="212"/>
      <c r="K66" s="212"/>
      <c r="L66" s="212"/>
      <c r="M66" s="87"/>
      <c r="N66" s="87"/>
      <c r="O66" s="87"/>
      <c r="P66" s="87"/>
      <c r="Q66" s="87"/>
    </row>
    <row r="67" spans="1:17" ht="12.75">
      <c r="A67" s="150"/>
      <c r="B67" s="212"/>
      <c r="C67" s="212"/>
      <c r="D67" s="212"/>
      <c r="E67" s="212"/>
      <c r="F67" s="87"/>
      <c r="G67" s="212"/>
      <c r="H67" s="212"/>
      <c r="I67" s="212"/>
      <c r="J67" s="212"/>
      <c r="K67" s="212"/>
      <c r="L67" s="212"/>
      <c r="M67" s="87"/>
      <c r="N67" s="87"/>
      <c r="O67" s="87"/>
      <c r="P67" s="87"/>
      <c r="Q67" s="87"/>
    </row>
    <row r="68" spans="1:17" ht="12.75">
      <c r="A68" s="150"/>
      <c r="B68" s="212"/>
      <c r="C68" s="212"/>
      <c r="D68" s="212"/>
      <c r="E68" s="212"/>
      <c r="F68" s="87"/>
      <c r="G68" s="212"/>
      <c r="H68" s="212"/>
      <c r="I68" s="212"/>
      <c r="J68" s="212"/>
      <c r="K68" s="212"/>
      <c r="L68" s="212"/>
      <c r="M68" s="87"/>
      <c r="N68" s="87"/>
      <c r="O68" s="87"/>
      <c r="P68" s="87"/>
      <c r="Q68" s="87"/>
    </row>
    <row r="69" spans="1:17" ht="12.75">
      <c r="A69" s="150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</row>
    <row r="70" spans="1:17" ht="12.75">
      <c r="A70" s="150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</row>
    <row r="71" spans="1:17" ht="12.75">
      <c r="A71" s="150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</row>
    <row r="72" spans="1:17" ht="12.75">
      <c r="A72" s="150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</row>
    <row r="73" spans="1:17" ht="12.75">
      <c r="A73" s="150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</row>
    <row r="74" spans="1:17" ht="12.75">
      <c r="A74" s="150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</row>
    <row r="75" spans="1:17" ht="12.75">
      <c r="A75" s="150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</row>
    <row r="76" spans="1:17" ht="12.75">
      <c r="A76" s="150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</row>
    <row r="77" spans="1:17" ht="12.75">
      <c r="A77" s="150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</row>
    <row r="78" spans="1:17" ht="12.75">
      <c r="A78" s="150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</row>
    <row r="79" spans="1:17" ht="12.75">
      <c r="A79" s="150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</row>
    <row r="80" spans="1:17" ht="12.75">
      <c r="A80" s="150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</row>
    <row r="81" spans="1:17" ht="12.75">
      <c r="A81" s="150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</row>
    <row r="82" spans="1:17" ht="12.75">
      <c r="A82" s="150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</row>
    <row r="83" spans="1:17" ht="12.75">
      <c r="A83" s="150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</row>
    <row r="84" spans="1:17" ht="12.75">
      <c r="A84" s="150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</row>
    <row r="85" spans="1:17" ht="12.75">
      <c r="A85" s="150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</row>
    <row r="86" spans="1:17" ht="12.75">
      <c r="A86" s="150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</row>
    <row r="87" spans="1:17" ht="12.75">
      <c r="A87" s="150"/>
      <c r="B87" s="87"/>
      <c r="C87" s="87" t="s">
        <v>65</v>
      </c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</row>
    <row r="88" spans="1:17" ht="12.75">
      <c r="A88" s="150"/>
      <c r="B88" s="87">
        <v>1</v>
      </c>
      <c r="C88" s="87" t="s">
        <v>29</v>
      </c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</row>
    <row r="89" spans="1:17" ht="12.75">
      <c r="A89" s="150"/>
      <c r="B89" s="87">
        <v>2</v>
      </c>
      <c r="C89" s="87" t="s">
        <v>64</v>
      </c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</row>
    <row r="90" spans="1:17" ht="12.75">
      <c r="A90" s="150"/>
      <c r="B90" s="87">
        <v>3</v>
      </c>
      <c r="C90" s="87" t="s">
        <v>63</v>
      </c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</row>
    <row r="91" spans="1:17" ht="12.75">
      <c r="A91" s="150"/>
      <c r="B91" s="87">
        <v>4</v>
      </c>
      <c r="C91" s="87" t="s">
        <v>62</v>
      </c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</row>
    <row r="92" spans="1:17" ht="12.75">
      <c r="A92" s="150"/>
      <c r="B92" s="87">
        <v>5</v>
      </c>
      <c r="C92" s="87" t="s">
        <v>61</v>
      </c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</row>
    <row r="93" spans="1:17" ht="12.75">
      <c r="A93" s="150"/>
      <c r="B93" s="87">
        <v>6</v>
      </c>
      <c r="C93" s="87" t="s">
        <v>30</v>
      </c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</row>
    <row r="94" spans="1:17" ht="12.75">
      <c r="A94" s="150"/>
      <c r="B94" s="87">
        <v>7</v>
      </c>
      <c r="C94" s="87" t="s">
        <v>60</v>
      </c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</row>
    <row r="95" spans="1:17" ht="12.75">
      <c r="A95" s="150"/>
      <c r="B95" s="87">
        <v>8</v>
      </c>
      <c r="C95" s="87" t="s">
        <v>59</v>
      </c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</row>
    <row r="96" spans="1:17" ht="12.75">
      <c r="A96" s="150"/>
      <c r="B96" s="87">
        <v>9</v>
      </c>
      <c r="C96" s="87" t="s">
        <v>28</v>
      </c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</row>
    <row r="97" spans="1:17" ht="12.75">
      <c r="A97" s="150"/>
      <c r="B97" s="87">
        <v>10</v>
      </c>
      <c r="C97" s="87" t="s">
        <v>16</v>
      </c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</row>
    <row r="98" spans="1:17" ht="12.75">
      <c r="A98" s="150"/>
      <c r="B98" s="87">
        <v>11</v>
      </c>
      <c r="C98" s="87" t="s">
        <v>27</v>
      </c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</row>
    <row r="99" spans="1:17" ht="12.75">
      <c r="A99" s="150"/>
      <c r="B99" s="87">
        <v>12</v>
      </c>
      <c r="C99" s="87" t="s">
        <v>58</v>
      </c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</row>
    <row r="100" spans="1:17" ht="12.75">
      <c r="A100" s="150"/>
      <c r="B100" s="87">
        <v>13</v>
      </c>
      <c r="C100" s="87" t="s">
        <v>57</v>
      </c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</row>
    <row r="101" spans="1:17" ht="12.75">
      <c r="A101" s="150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</row>
  </sheetData>
  <sheetProtection/>
  <mergeCells count="28">
    <mergeCell ref="G64:L68"/>
    <mergeCell ref="E15:H15"/>
    <mergeCell ref="B53:E53"/>
    <mergeCell ref="B23:C23"/>
    <mergeCell ref="E17:H17"/>
    <mergeCell ref="E18:H18"/>
    <mergeCell ref="B64:E68"/>
    <mergeCell ref="B41:E41"/>
    <mergeCell ref="B48:E48"/>
    <mergeCell ref="H28:L28"/>
    <mergeCell ref="E11:H11"/>
    <mergeCell ref="E10:H10"/>
    <mergeCell ref="F27:G27"/>
    <mergeCell ref="B13:D13"/>
    <mergeCell ref="E20:H20"/>
    <mergeCell ref="B10:D10"/>
    <mergeCell ref="E21:H21"/>
    <mergeCell ref="E22:H22"/>
    <mergeCell ref="B17:D17"/>
    <mergeCell ref="B12:C12"/>
    <mergeCell ref="E14:H14"/>
    <mergeCell ref="B49:E49"/>
    <mergeCell ref="B52:E52"/>
    <mergeCell ref="B51:E51"/>
    <mergeCell ref="E19:H19"/>
    <mergeCell ref="B16:C16"/>
    <mergeCell ref="B40:E40"/>
    <mergeCell ref="E13:H13"/>
  </mergeCells>
  <conditionalFormatting sqref="D24">
    <cfRule type="cellIs" priority="1" dxfId="0" operator="notEqual" stopIfTrue="1">
      <formula>1</formula>
    </cfRule>
  </conditionalFormatting>
  <dataValidations count="2">
    <dataValidation type="list" allowBlank="1" showInputMessage="1" showErrorMessage="1" sqref="D12 D23 D16">
      <formula1>"10%, 15%, 20%, 25%, 30%, 35%, 40%, 45%, 50%, 55%"</formula1>
    </dataValidation>
    <dataValidation type="list" allowBlank="1" showInputMessage="1" showErrorMessage="1" sqref="I13:I22 I10:I11">
      <formula1>"VH, H, M, L"</formula1>
    </dataValidation>
  </dataValidations>
  <hyperlinks>
    <hyperlink ref="A28" location="'Tech-Evaluation Guidelines'!A1" display="Guidelines (Click here)"/>
  </hyperlinks>
  <printOptions/>
  <pageMargins left="0.75" right="0.75" top="0.75" bottom="1" header="0.5" footer="0.5"/>
  <pageSetup blackAndWhite="1" fitToHeight="1" fitToWidth="1" horizontalDpi="600" verticalDpi="600" orientation="portrait" scale="45" r:id="rId4"/>
  <rowBreaks count="43" manualBreakCount="43">
    <brk id="1" max="16" man="1"/>
    <brk id="25" max="16" man="1"/>
    <brk id="26" max="16" man="1"/>
    <brk id="27" max="16" man="1"/>
    <brk id="28" max="16" man="1"/>
    <brk id="29" max="16" man="1"/>
    <brk id="30" max="16" man="1"/>
    <brk id="31" max="16" man="1"/>
    <brk id="32" max="16" man="1"/>
    <brk id="33" max="16" man="1"/>
    <brk id="34" max="16" man="1"/>
    <brk id="35" max="16" man="1"/>
    <brk id="36" max="16" man="1"/>
    <brk id="37" max="16" man="1"/>
    <brk id="38" max="16" man="1"/>
    <brk id="39" max="16" man="1"/>
    <brk id="40" max="16" man="1"/>
    <brk id="41" max="16" man="1"/>
    <brk id="42" max="16" man="1"/>
    <brk id="43" max="16" man="1"/>
    <brk id="44" max="16" man="1"/>
    <brk id="45" max="16" man="1"/>
    <brk id="46" max="16" man="1"/>
    <brk id="47" max="16" man="1"/>
    <brk id="48" max="16" man="1"/>
    <brk id="49" max="16" man="1"/>
    <brk id="50" max="16" man="1"/>
    <brk id="52" max="16" man="1"/>
    <brk id="53" max="16" man="1"/>
    <brk id="54" max="16" man="1"/>
    <brk id="55" max="16" man="1"/>
    <brk id="56" max="16" man="1"/>
    <brk id="57" max="16" man="1"/>
    <brk id="58" max="16" man="1"/>
    <brk id="59" max="16" man="1"/>
    <brk id="60" max="16" man="1"/>
    <brk id="61" max="16" man="1"/>
    <brk id="62" max="16" man="1"/>
    <brk id="63" max="16" man="1"/>
    <brk id="64" max="16" man="1"/>
    <brk id="65" max="16" man="1"/>
    <brk id="66" max="16" man="1"/>
    <brk id="67" max="16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B3:C10"/>
  <sheetViews>
    <sheetView zoomScalePageLayoutView="0" workbookViewId="0" topLeftCell="A1">
      <selection activeCell="B5" sqref="B5"/>
    </sheetView>
  </sheetViews>
  <sheetFormatPr defaultColWidth="9.140625" defaultRowHeight="12.75"/>
  <cols>
    <col min="2" max="2" width="20.421875" style="0" customWidth="1"/>
  </cols>
  <sheetData>
    <row r="3" spans="2:3" ht="12.75">
      <c r="B3" t="s">
        <v>26</v>
      </c>
      <c r="C3" t="s">
        <v>33</v>
      </c>
    </row>
    <row r="4" spans="2:3" ht="12.75">
      <c r="B4" t="s">
        <v>27</v>
      </c>
      <c r="C4" t="s">
        <v>18</v>
      </c>
    </row>
    <row r="5" spans="2:3" ht="12.75">
      <c r="B5" t="s">
        <v>16</v>
      </c>
      <c r="C5" t="s">
        <v>34</v>
      </c>
    </row>
    <row r="6" spans="2:3" ht="12.75">
      <c r="B6" t="s">
        <v>28</v>
      </c>
      <c r="C6" t="s">
        <v>35</v>
      </c>
    </row>
    <row r="7" spans="2:3" ht="12.75">
      <c r="B7" t="s">
        <v>29</v>
      </c>
      <c r="C7" t="s">
        <v>36</v>
      </c>
    </row>
    <row r="8" ht="12.75">
      <c r="B8" t="s">
        <v>30</v>
      </c>
    </row>
    <row r="9" ht="12.75">
      <c r="B9" t="s">
        <v>31</v>
      </c>
    </row>
    <row r="10" ht="12.75">
      <c r="B10" t="s">
        <v>32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Sempra Energy Utilities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PSheats</dc:creator>
  <cp:keywords/>
  <dc:description/>
  <cp:lastModifiedBy>mboldyre</cp:lastModifiedBy>
  <cp:lastPrinted>2009-12-18T16:30:22Z</cp:lastPrinted>
  <dcterms:created xsi:type="dcterms:W3CDTF">2009-12-10T21:38:43Z</dcterms:created>
  <dcterms:modified xsi:type="dcterms:W3CDTF">2013-11-22T19:52:13Z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